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<sst xmlns="http://schemas.openxmlformats.org/spreadsheetml/2006/main" count="206" uniqueCount="120">
  <si>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</si>
  <si>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</si>
  <si>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</si>
  <si>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 О Д И</t>
  </si>
  <si>
    <t>Дата (рік, місяць, число)</t>
  </si>
  <si>
    <t>01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</si>
  <si>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</si>
  <si>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</si>
  <si>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</si>
  <si>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</si>
  <si>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</si>
  <si>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Акціонерне товариство</t>
  </si>
  <si>
    <t>за КОПФГ</t>
  </si>
  <si>
    <t>Вид економічної діяльності</t>
  </si>
  <si>
    <t>за КВЕД</t>
  </si>
  <si>
    <t>Адреса, телефон</t>
  </si>
  <si>
    <t xml:space="preserve">Одиниця виміру: тис. грн. без десяткового знаку (окрім  розділу IV Звіту про фінансові результати (Зві-ту про  сукупний  дохід)  (форма  N  2),  грошові   показники   якого наводяться в гривнях з копійками)
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</si>
  <si>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</si>
  <si>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</si>
  <si>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</si>
  <si>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</si>
  <si>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 xml:space="preserve">   Баланс (Звіт про фінансовий стан)</t>
  </si>
  <si>
    <t xml:space="preserve">на </t>
  </si>
  <si>
    <t>31 грудня</t>
  </si>
  <si>
    <t>2017р.</t>
  </si>
  <si>
    <t>Форма №1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</si>
  <si>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</si>
  <si>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</si>
  <si>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</si>
  <si>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</si>
  <si>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</si>
  <si>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 xml:space="preserve">I. Необоротні активи
</t>
  </si>
  <si>
    <t>Нематеріальні активи</t>
  </si>
  <si>
    <t xml:space="preserve">    первісна вартість </t>
  </si>
  <si>
    <t xml:space="preserve">    накопичена амортизація </t>
  </si>
  <si>
    <t>Незавершені капітальні інвестиції</t>
  </si>
  <si>
    <t>Основні засоби</t>
  </si>
  <si>
    <t xml:space="preserve">    знос </t>
  </si>
  <si>
    <t>Інвестиційна нерухомість</t>
  </si>
  <si>
    <t>Довгострокові біологічні активи</t>
  </si>
  <si>
    <t>-</t>
  </si>
  <si>
    <t xml:space="preserve">Довгострокові фінансові інвестиції:
</t>
  </si>
  <si>
    <t>які обліковуються за методом участі в капіталі інших підприємств</t>
  </si>
  <si>
    <t xml:space="preserve">інші фінансові інвестиції </t>
  </si>
  <si>
    <t xml:space="preserve">Довгострокова дебіторська заборгованість </t>
  </si>
  <si>
    <t xml:space="preserve">Відстрочені податкові активи </t>
  </si>
  <si>
    <t xml:space="preserve">Інші необоротні активи </t>
  </si>
  <si>
    <t xml:space="preserve">Усього за розділом I </t>
  </si>
  <si>
    <t xml:space="preserve">II. Оборотні активи 
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</si>
  <si>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</si>
  <si>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</si>
  <si>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</si>
  <si>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</si>
  <si>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</si>
  <si>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Дебіторська заборгованість за продукцію, товари, роботи, послуги</t>
  </si>
  <si>
    <t xml:space="preserve">Дебіторська заборгованість за розрахунками:
</t>
  </si>
  <si>
    <t xml:space="preserve">    за виданими авансами</t>
  </si>
  <si>
    <t xml:space="preserve">    з бюджетом</t>
  </si>
  <si>
    <t xml:space="preserve">    у тому числі з податку на прибуток</t>
  </si>
  <si>
    <t xml:space="preserve">Інша поточна дебіторська заборгованість </t>
  </si>
  <si>
    <t xml:space="preserve">Гроші та їх еквіваленти </t>
  </si>
  <si>
    <t>Готівкка</t>
  </si>
  <si>
    <t>Рахунки в банках</t>
  </si>
  <si>
    <t xml:space="preserve">Інші оборотні активи </t>
  </si>
  <si>
    <t xml:space="preserve">Усього за розділом II </t>
  </si>
  <si>
    <t>III. Необоротні активи, утримувані для продажу, та групи вибуття</t>
  </si>
  <si>
    <t xml:space="preserve">Баланс </t>
  </si>
  <si>
    <t>Пасив</t>
  </si>
  <si>
    <t xml:space="preserve">I. Власний капітал 
</t>
  </si>
  <si>
    <t xml:space="preserve">Зареєстрований (пайовий) капітал </t>
  </si>
  <si>
    <t>Капітал у дооцінках</t>
  </si>
  <si>
    <t xml:space="preserve">Додатковий капітал </t>
  </si>
  <si>
    <t xml:space="preserve">Резервний капітал </t>
  </si>
  <si>
    <t xml:space="preserve">Нерозподілений прибуток (непокритий збиток) </t>
  </si>
  <si>
    <t xml:space="preserve">Неоплачений капітал </t>
  </si>
  <si>
    <t xml:space="preserve">Вилучений капітал </t>
  </si>
  <si>
    <t>Усього за розділом I</t>
  </si>
  <si>
    <t xml:space="preserve">II. Довгострокові зобов’язання і забезпечення
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</si>
  <si>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</si>
  <si>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</si>
  <si>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</si>
  <si>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</si>
  <si>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 xml:space="preserve">Цільове фінансування </t>
  </si>
  <si>
    <t>Усього за розділом II</t>
  </si>
  <si>
    <t xml:space="preserve">IІІ. Поточні зобов’язання і забезпечення
</t>
  </si>
  <si>
    <t xml:space="preserve">Короткострокові кредити банків </t>
  </si>
  <si>
    <t xml:space="preserve">Поточна кредиторська заборгованість за:
</t>
  </si>
  <si>
    <t xml:space="preserve">    довгостроковими зобов’язаннями </t>
  </si>
  <si>
    <t xml:space="preserve">    товари, роботи, послуги </t>
  </si>
  <si>
    <t xml:space="preserve">    розрахунками з бюджетом</t>
  </si>
  <si>
    <t xml:space="preserve">    розрахунками зі страхування</t>
  </si>
  <si>
    <t xml:space="preserve">    розрахунками з оплати праці</t>
  </si>
  <si>
    <t xml:space="preserve">Поточна кредиторська заборгованість за одержанимм авансами
</t>
  </si>
  <si>
    <t>Поточні забезпечення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</si>
  <si>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</si>
  <si>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</si>
  <si>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
утримуваними для продажу, та групами вибуття
</t>
  </si>
  <si>
    <t>Керівник</t>
  </si>
  <si>
    <t>Головний бухгалтер</t>
  </si>
  <si>
    <t>22.21,46.73</t>
  </si>
  <si>
    <t>Виробництво, оптова торгівля, посередництво</t>
  </si>
  <si>
    <t>Поточні біологічні активи</t>
  </si>
  <si>
    <t>Поточні фінансові інвестиції</t>
  </si>
  <si>
    <t>Витрати майбутніх періодів</t>
  </si>
  <si>
    <t>Доходи майбутніх періодів</t>
  </si>
  <si>
    <t>Коломійченко В.О.</t>
  </si>
  <si>
    <t>Філімонова І.О.</t>
  </si>
  <si>
    <t>(2 467)</t>
  </si>
  <si>
    <t>01030, м. Київ,вул. Михайла Коцюбинського, буд. 1, (044) 406-36-27</t>
  </si>
  <si>
    <t xml:space="preserve"> Шевченківський р-н                                 </t>
  </si>
  <si>
    <t>(3 754)</t>
  </si>
  <si>
    <t>(142 913)</t>
  </si>
  <si>
    <t>(195 209)</t>
  </si>
  <si>
    <t>ПРИВАТНЕ АКЦІОНЕРНЕ ТОВАРИСТВО "ВЕНТИЛЯЦІЙНІ СИСТЕМИ"</t>
  </si>
  <si>
    <r>
      <t>Середня кількість працівників</t>
    </r>
    <r>
      <rPr>
        <sz val="10"/>
        <rFont val="Calibri"/>
        <family val="2"/>
      </rPr>
      <t>¹</t>
    </r>
  </si>
  <si>
    <t>(3755)</t>
  </si>
  <si>
    <t>(176009)</t>
  </si>
  <si>
    <t>Отклонения по баллансу после трансформации</t>
  </si>
  <si>
    <t>На кінець звітного періоду старые данные на 31,12,2017</t>
  </si>
  <si>
    <t xml:space="preserve">На кінець звітного періодуна 31,12,2017 по МСФО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</si>
</sst>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.5"/>
      <color indexed="8"/>
      <name val="Arial Narrow"/>
      <family val="2"/>
    </font>
    <font>
      <sz val="10"/>
      <color indexed="8"/>
      <name val="Calibri"/>
      <family val="2"/>
    </font>
    <font>
      <b/>
      <sz val="9.5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3" fontId="3" fillId="8" borderId="11" xfId="0" applyNumberFormat="1" applyFont="1" applyFill="1" applyBorder="1" applyAlignment="1">
      <alignment horizontal="center"/>
    </xf>
    <xf numFmtId="3" fontId="3" fillId="8" borderId="12" xfId="0" applyNumberFormat="1" applyFont="1" applyFill="1" applyBorder="1" applyAlignment="1">
      <alignment horizontal="center"/>
    </xf>
    <xf numFmtId="3" fontId="3" fillId="8" borderId="13" xfId="0" applyNumberFormat="1" applyFont="1" applyFill="1" applyBorder="1" applyAlignment="1">
      <alignment horizontal="center"/>
    </xf>
    <xf numFmtId="3" fontId="6" fillId="8" borderId="11" xfId="0" applyNumberFormat="1" applyFont="1" applyFill="1" applyBorder="1" applyAlignment="1">
      <alignment horizontal="center"/>
    </xf>
    <xf numFmtId="3" fontId="6" fillId="8" borderId="12" xfId="0" applyNumberFormat="1" applyFont="1" applyFill="1" applyBorder="1" applyAlignment="1">
      <alignment horizontal="center"/>
    </xf>
    <xf numFmtId="3" fontId="6" fillId="8" borderId="13" xfId="0" applyNumberFormat="1" applyFont="1" applyFill="1" applyBorder="1" applyAlignment="1">
      <alignment horizontal="center"/>
    </xf>
    <xf numFmtId="3" fontId="3" fillId="8" borderId="11" xfId="0" applyNumberFormat="1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3" fontId="6" fillId="8" borderId="14" xfId="0" applyNumberFormat="1" applyFont="1" applyFill="1" applyBorder="1" applyAlignment="1">
      <alignment horizontal="center"/>
    </xf>
    <xf numFmtId="3" fontId="6" fillId="8" borderId="15" xfId="0" applyNumberFormat="1" applyFont="1" applyFill="1" applyBorder="1" applyAlignment="1">
      <alignment horizontal="center"/>
    </xf>
    <xf numFmtId="3" fontId="6" fillId="8" borderId="16" xfId="0" applyNumberFormat="1" applyFont="1" applyFill="1" applyBorder="1" applyAlignment="1">
      <alignment horizontal="center"/>
    </xf>
    <xf numFmtId="3" fontId="3" fillId="8" borderId="17" xfId="0" applyNumberFormat="1" applyFont="1" applyFill="1" applyBorder="1" applyAlignment="1">
      <alignment horizontal="center"/>
    </xf>
    <xf numFmtId="3" fontId="3" fillId="8" borderId="18" xfId="0" applyNumberFormat="1" applyFont="1" applyFill="1" applyBorder="1" applyAlignment="1">
      <alignment horizontal="center"/>
    </xf>
    <xf numFmtId="3" fontId="3" fillId="8" borderId="19" xfId="0" applyNumberFormat="1" applyFont="1" applyFill="1" applyBorder="1" applyAlignment="1">
      <alignment horizontal="center"/>
    </xf>
    <xf numFmtId="3" fontId="3" fillId="8" borderId="20" xfId="0" applyNumberFormat="1" applyFont="1" applyFill="1" applyBorder="1" applyAlignment="1">
      <alignment horizontal="center"/>
    </xf>
    <xf numFmtId="3" fontId="3" fillId="8" borderId="21" xfId="0" applyNumberFormat="1" applyFont="1" applyFill="1" applyBorder="1" applyAlignment="1">
      <alignment horizontal="center"/>
    </xf>
    <xf numFmtId="3" fontId="3" fillId="8" borderId="22" xfId="0" applyNumberFormat="1" applyFont="1" applyFill="1" applyBorder="1" applyAlignment="1">
      <alignment horizontal="center"/>
    </xf>
    <xf numFmtId="3" fontId="3" fillId="8" borderId="23" xfId="0" applyNumberFormat="1" applyFont="1" applyFill="1" applyBorder="1" applyAlignment="1">
      <alignment horizontal="center"/>
    </xf>
    <xf numFmtId="3" fontId="3" fillId="8" borderId="24" xfId="0" applyNumberFormat="1" applyFont="1" applyFill="1" applyBorder="1" applyAlignment="1">
      <alignment horizontal="center"/>
    </xf>
    <xf numFmtId="3" fontId="3" fillId="8" borderId="25" xfId="0" applyNumberFormat="1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 vertical="top" wrapText="1"/>
    </xf>
    <xf numFmtId="0" fontId="3" fillId="8" borderId="27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9" xfId="0" applyNumberFormat="1" applyFont="1" applyFill="1" applyBorder="1" applyAlignment="1">
      <alignment horizontal="center" vertical="center"/>
    </xf>
    <xf numFmtId="3" fontId="3" fillId="8" borderId="20" xfId="0" applyNumberFormat="1" applyFont="1" applyFill="1" applyBorder="1" applyAlignment="1">
      <alignment horizontal="center" vertical="center"/>
    </xf>
    <xf numFmtId="3" fontId="3" fillId="8" borderId="21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3" fontId="11" fillId="8" borderId="11" xfId="0" applyNumberFormat="1" applyFont="1" applyFill="1" applyBorder="1" applyAlignment="1">
      <alignment horizontal="center"/>
    </xf>
    <xf numFmtId="3" fontId="11" fillId="8" borderId="12" xfId="0" applyNumberFormat="1" applyFont="1" applyFill="1" applyBorder="1" applyAlignment="1">
      <alignment horizontal="center"/>
    </xf>
    <xf numFmtId="3" fontId="11" fillId="8" borderId="13" xfId="0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center"/>
    </xf>
    <xf numFmtId="3" fontId="3" fillId="8" borderId="0" xfId="0" applyNumberFormat="1" applyFont="1" applyFill="1" applyBorder="1" applyAlignment="1">
      <alignment horizontal="center"/>
    </xf>
    <xf numFmtId="3" fontId="3" fillId="8" borderId="30" xfId="0" applyNumberFormat="1" applyFont="1" applyFill="1" applyBorder="1" applyAlignment="1">
      <alignment horizontal="center"/>
    </xf>
    <xf numFmtId="2" fontId="11" fillId="8" borderId="11" xfId="0" applyNumberFormat="1" applyFont="1" applyFill="1" applyBorder="1" applyAlignment="1">
      <alignment horizontal="center"/>
    </xf>
    <xf numFmtId="2" fontId="11" fillId="8" borderId="12" xfId="0" applyNumberFormat="1" applyFont="1" applyFill="1" applyBorder="1" applyAlignment="1">
      <alignment horizontal="center"/>
    </xf>
    <xf numFmtId="2" fontId="11" fillId="8" borderId="13" xfId="0" applyNumberFormat="1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1" fontId="3" fillId="8" borderId="12" xfId="0" applyNumberFormat="1" applyFont="1" applyFill="1" applyBorder="1" applyAlignment="1">
      <alignment horizontal="center"/>
    </xf>
    <xf numFmtId="1" fontId="3" fillId="8" borderId="13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3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6" fillId="34" borderId="37" xfId="0" applyFont="1" applyFill="1" applyBorder="1" applyAlignment="1">
      <alignment horizontal="center" vertical="top" wrapText="1"/>
    </xf>
    <xf numFmtId="0" fontId="6" fillId="34" borderId="35" xfId="0" applyFont="1" applyFill="1" applyBorder="1" applyAlignment="1">
      <alignment horizontal="center" vertical="top" wrapText="1"/>
    </xf>
    <xf numFmtId="0" fontId="6" fillId="34" borderId="36" xfId="0" applyFont="1" applyFill="1" applyBorder="1" applyAlignment="1">
      <alignment horizontal="center" vertical="top" wrapText="1"/>
    </xf>
    <xf numFmtId="0" fontId="3" fillId="8" borderId="34" xfId="0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 wrapText="1"/>
    </xf>
    <xf numFmtId="0" fontId="3" fillId="8" borderId="38" xfId="0" applyFont="1" applyFill="1" applyBorder="1" applyAlignment="1">
      <alignment horizontal="center" vertical="top" wrapText="1"/>
    </xf>
    <xf numFmtId="0" fontId="3" fillId="35" borderId="39" xfId="0" applyFont="1" applyFill="1" applyBorder="1" applyAlignment="1">
      <alignment horizontal="center" vertical="top"/>
    </xf>
    <xf numFmtId="0" fontId="3" fillId="35" borderId="40" xfId="0" applyFont="1" applyFill="1" applyBorder="1" applyAlignment="1">
      <alignment horizontal="center" vertical="top"/>
    </xf>
    <xf numFmtId="0" fontId="3" fillId="33" borderId="40" xfId="0" applyFont="1" applyFill="1" applyBorder="1" applyAlignment="1">
      <alignment horizontal="center" vertical="top"/>
    </xf>
    <xf numFmtId="0" fontId="3" fillId="33" borderId="41" xfId="0" applyFont="1" applyFill="1" applyBorder="1" applyAlignment="1">
      <alignment horizontal="center" vertical="top"/>
    </xf>
    <xf numFmtId="0" fontId="3" fillId="34" borderId="42" xfId="0" applyFont="1" applyFill="1" applyBorder="1" applyAlignment="1">
      <alignment horizontal="center" vertical="top"/>
    </xf>
    <xf numFmtId="0" fontId="3" fillId="34" borderId="40" xfId="0" applyFont="1" applyFill="1" applyBorder="1" applyAlignment="1">
      <alignment horizontal="center" vertical="top"/>
    </xf>
    <xf numFmtId="0" fontId="3" fillId="34" borderId="41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33" borderId="43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33" borderId="44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3" fillId="8" borderId="39" xfId="0" applyFont="1" applyFill="1" applyBorder="1" applyAlignment="1">
      <alignment horizontal="center" vertical="top"/>
    </xf>
    <xf numFmtId="0" fontId="3" fillId="8" borderId="40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top"/>
    </xf>
    <xf numFmtId="3" fontId="3" fillId="34" borderId="12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11" fillId="33" borderId="49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0" fontId="3" fillId="33" borderId="4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4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3" fontId="3" fillId="33" borderId="51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21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0" fontId="3" fillId="0" borderId="4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35" borderId="49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3" fillId="35" borderId="31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2" xfId="0" applyFill="1" applyBorder="1" applyAlignment="1">
      <alignment/>
    </xf>
    <xf numFmtId="3" fontId="0" fillId="33" borderId="12" xfId="0" applyNumberForma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12" xfId="0" applyFill="1" applyBorder="1" applyAlignment="1">
      <alignment/>
    </xf>
    <xf numFmtId="3" fontId="3" fillId="34" borderId="12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2" xfId="0" applyBorder="1" applyAlignment="1">
      <alignment/>
    </xf>
    <xf numFmtId="0" fontId="7" fillId="0" borderId="4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3" fontId="6" fillId="33" borderId="54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 vertical="top" wrapText="1"/>
    </xf>
    <xf numFmtId="0" fontId="3" fillId="34" borderId="35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5" borderId="41" xfId="0" applyFont="1" applyFill="1" applyBorder="1" applyAlignment="1">
      <alignment horizontal="center" vertical="top"/>
    </xf>
    <xf numFmtId="0" fontId="3" fillId="8" borderId="26" xfId="0" applyFont="1" applyFill="1" applyBorder="1" applyAlignment="1">
      <alignment horizontal="center" vertical="top"/>
    </xf>
    <xf numFmtId="0" fontId="3" fillId="8" borderId="27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/>
    </xf>
    <xf numFmtId="49" fontId="11" fillId="8" borderId="11" xfId="0" applyNumberFormat="1" applyFont="1" applyFill="1" applyBorder="1" applyAlignment="1">
      <alignment horizontal="center"/>
    </xf>
    <xf numFmtId="49" fontId="11" fillId="8" borderId="12" xfId="0" applyNumberFormat="1" applyFont="1" applyFill="1" applyBorder="1" applyAlignment="1">
      <alignment horizontal="center"/>
    </xf>
    <xf numFmtId="49" fontId="11" fillId="8" borderId="13" xfId="0" applyNumberFormat="1" applyFont="1" applyFill="1" applyBorder="1" applyAlignment="1">
      <alignment horizontal="center"/>
    </xf>
    <xf numFmtId="3" fontId="3" fillId="8" borderId="49" xfId="0" applyNumberFormat="1" applyFont="1" applyFill="1" applyBorder="1" applyAlignment="1">
      <alignment horizontal="center"/>
    </xf>
    <xf numFmtId="0" fontId="0" fillId="8" borderId="10" xfId="0" applyFill="1" applyBorder="1" applyAlignment="1">
      <alignment/>
    </xf>
    <xf numFmtId="0" fontId="0" fillId="8" borderId="55" xfId="0" applyFill="1" applyBorder="1" applyAlignment="1">
      <alignment/>
    </xf>
    <xf numFmtId="3" fontId="8" fillId="8" borderId="12" xfId="0" applyNumberFormat="1" applyFont="1" applyFill="1" applyBorder="1" applyAlignment="1">
      <alignment horizontal="center" vertical="center"/>
    </xf>
    <xf numFmtId="3" fontId="8" fillId="8" borderId="13" xfId="0" applyNumberFormat="1" applyFont="1" applyFill="1" applyBorder="1" applyAlignment="1">
      <alignment horizontal="center" vertical="center"/>
    </xf>
    <xf numFmtId="3" fontId="0" fillId="8" borderId="12" xfId="0" applyNumberFormat="1" applyFill="1" applyBorder="1" applyAlignment="1">
      <alignment horizontal="center" vertical="center"/>
    </xf>
    <xf numFmtId="3" fontId="0" fillId="8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C106"/>
  <sheetViews>
    <sheetView tabSelected="1" zoomScalePageLayoutView="0" workbookViewId="0" topLeftCell="AB5">
      <selection activeCell="EK29" sqref="EK29"/>
    </sheetView>
  </sheetViews>
  <sheetFormatPr defaultColWidth="0.85546875" defaultRowHeight="15"/>
  <cols>
    <col min="1" max="3" width="0.85546875" style="1" customWidth="1"/>
    <col min="4" max="4" width="1.8515625" style="1" customWidth="1"/>
    <col min="5" max="5" width="2.421875" style="1" customWidth="1"/>
    <col min="6" max="6" width="1.7109375" style="1" customWidth="1"/>
    <col min="7" max="12" width="0.85546875" style="1" customWidth="1"/>
    <col min="13" max="13" width="1.57421875" style="1" customWidth="1"/>
    <col min="14" max="45" width="0.85546875" style="1" customWidth="1"/>
    <col min="46" max="46" width="1.7109375" style="1" customWidth="1"/>
    <col min="47" max="47" width="1.57421875" style="1" customWidth="1"/>
    <col min="48" max="61" width="0.85546875" style="1" customWidth="1"/>
    <col min="62" max="62" width="1.8515625" style="13" customWidth="1"/>
    <col min="63" max="65" width="0.85546875" style="13" customWidth="1"/>
    <col min="66" max="66" width="2.140625" style="13" customWidth="1"/>
    <col min="67" max="79" width="0.85546875" style="13" customWidth="1"/>
    <col min="80" max="94" width="0.85546875" style="1" customWidth="1"/>
    <col min="95" max="100" width="0.85546875" style="13" customWidth="1"/>
    <col min="101" max="101" width="7.421875" style="13" bestFit="1" customWidth="1"/>
    <col min="102" max="111" width="0.85546875" style="13" customWidth="1"/>
    <col min="112" max="114" width="0.85546875" style="1" customWidth="1"/>
    <col min="115" max="115" width="5.421875" style="1" bestFit="1" customWidth="1"/>
    <col min="116" max="129" width="0.85546875" style="1" customWidth="1"/>
    <col min="130" max="130" width="20.57421875" style="1" customWidth="1"/>
    <col min="131" max="158" width="0.85546875" style="1" customWidth="1"/>
    <col min="159" max="159" width="5.7109375" style="1" bestFit="1" customWidth="1"/>
    <col min="160" max="16384" width="0.85546875" style="1" customWidth="1"/>
  </cols>
  <sheetData>
    <row r="1" ht="2.25" customHeight="1"/>
    <row r="2" spans="41:111" s="2" customFormat="1" ht="10.5" customHeight="1">
      <c r="AO2" s="2" t="s">
        <v>0</v>
      </c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</row>
    <row r="3" spans="41:111" s="2" customFormat="1" ht="11.25" customHeight="1">
      <c r="AO3" s="2" t="s">
        <v>1</v>
      </c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</row>
    <row r="4" spans="41:111" s="3" customFormat="1" ht="11.25" customHeight="1">
      <c r="AO4" s="4" t="s">
        <v>2</v>
      </c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62:111" s="2" customFormat="1" ht="11.25" customHeight="1"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9"/>
      <c r="BV5" s="19"/>
      <c r="BW5" s="19"/>
      <c r="BX5" s="19"/>
      <c r="BY5" s="19"/>
      <c r="BZ5" s="19"/>
      <c r="CA5" s="19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19"/>
      <c r="CR5" s="19"/>
      <c r="CS5" s="19"/>
      <c r="CT5" s="19"/>
      <c r="CU5" s="80" t="s">
        <v>3</v>
      </c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</row>
    <row r="6" spans="60:111" s="2" customFormat="1" ht="12.75">
      <c r="BH6" s="2" t="s">
        <v>4</v>
      </c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9"/>
      <c r="BV6" s="19"/>
      <c r="BW6" s="19"/>
      <c r="BX6" s="19"/>
      <c r="BY6" s="19"/>
      <c r="BZ6" s="19"/>
      <c r="CA6" s="19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19"/>
      <c r="CR6" s="19"/>
      <c r="CS6" s="19"/>
      <c r="CT6" s="19"/>
      <c r="CU6" s="80">
        <v>2018</v>
      </c>
      <c r="CV6" s="80"/>
      <c r="CW6" s="80"/>
      <c r="CX6" s="80"/>
      <c r="CY6" s="81" t="s">
        <v>5</v>
      </c>
      <c r="CZ6" s="82"/>
      <c r="DA6" s="82"/>
      <c r="DB6" s="82"/>
      <c r="DC6" s="83"/>
      <c r="DD6" s="81" t="s">
        <v>5</v>
      </c>
      <c r="DE6" s="82"/>
      <c r="DF6" s="82"/>
      <c r="DG6" s="83"/>
    </row>
    <row r="7" spans="2:111" s="2" customFormat="1" ht="24" customHeight="1">
      <c r="B7" s="2" t="s">
        <v>6</v>
      </c>
      <c r="L7" s="84" t="s">
        <v>113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5" t="s">
        <v>7</v>
      </c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6"/>
      <c r="CU7" s="80">
        <v>30637114</v>
      </c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</row>
    <row r="8" spans="2:111" s="2" customFormat="1" ht="20.25" customHeight="1">
      <c r="B8" s="2" t="s">
        <v>8</v>
      </c>
      <c r="L8" s="88" t="s">
        <v>109</v>
      </c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78" t="s">
        <v>9</v>
      </c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89"/>
      <c r="CU8" s="80">
        <v>8039100000</v>
      </c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</row>
    <row r="9" spans="2:111" s="2" customFormat="1" ht="11.25" customHeight="1">
      <c r="B9" s="2" t="s">
        <v>10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77" t="s">
        <v>11</v>
      </c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8" t="s">
        <v>12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89"/>
      <c r="CU9" s="80">
        <v>230</v>
      </c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</row>
    <row r="10" spans="2:111" s="2" customFormat="1" ht="10.5" customHeight="1">
      <c r="B10" s="2" t="s">
        <v>13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77" t="s">
        <v>100</v>
      </c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8" t="s">
        <v>14</v>
      </c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22"/>
      <c r="CU10" s="79" t="s">
        <v>99</v>
      </c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</row>
    <row r="11" spans="2:111" s="2" customFormat="1" ht="10.5" customHeight="1">
      <c r="B11" s="12" t="s">
        <v>114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7">
        <v>2531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</row>
    <row r="12" spans="2:111" s="2" customFormat="1" ht="10.5" customHeight="1">
      <c r="B12" s="85" t="s">
        <v>15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4" t="s">
        <v>108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</row>
    <row r="13" spans="2:111" s="2" customFormat="1" ht="28.5" customHeight="1">
      <c r="B13" s="90" t="s">
        <v>16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</row>
    <row r="14" spans="2:111" s="2" customFormat="1" ht="9" customHeight="1">
      <c r="B14" s="6" t="s">
        <v>17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7"/>
      <c r="BU14" s="17"/>
      <c r="BV14" s="17"/>
      <c r="BW14" s="17"/>
      <c r="BX14" s="17"/>
      <c r="BY14" s="17"/>
      <c r="BZ14" s="17"/>
      <c r="CA14" s="17"/>
      <c r="CQ14" s="17"/>
      <c r="CR14" s="17"/>
      <c r="CS14" s="17"/>
      <c r="CT14" s="17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</row>
    <row r="15" spans="2:111" ht="13.5" customHeight="1">
      <c r="B15" s="7" t="s">
        <v>18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0"/>
      <c r="BK15" s="20"/>
      <c r="BL15" s="91"/>
      <c r="BM15" s="91"/>
      <c r="BN15" s="91"/>
      <c r="BO15" s="91"/>
      <c r="BP15" s="20"/>
      <c r="BQ15" s="20"/>
      <c r="BR15" s="20"/>
      <c r="CU15" s="92" t="s">
        <v>20</v>
      </c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</row>
    <row r="16" spans="2:111" ht="12" customHeight="1">
      <c r="B16" s="7" t="s">
        <v>19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20"/>
      <c r="BK16" s="20"/>
      <c r="BL16" s="91"/>
      <c r="BM16" s="91"/>
      <c r="BN16" s="91"/>
      <c r="BO16" s="91"/>
      <c r="BP16" s="20"/>
      <c r="BQ16" s="20"/>
      <c r="BR16" s="20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</row>
    <row r="17" ht="3" customHeight="1" hidden="1"/>
    <row r="18" spans="2:111" ht="15.75" customHeight="1">
      <c r="B18" s="93" t="s">
        <v>21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</row>
    <row r="19" spans="2:111" s="9" customFormat="1" ht="12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 t="s">
        <v>22</v>
      </c>
      <c r="AD19" s="10"/>
      <c r="AE19" s="10"/>
      <c r="AF19" s="10"/>
      <c r="AG19" s="10"/>
      <c r="AH19" s="94" t="s">
        <v>23</v>
      </c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10"/>
      <c r="BG19" s="93" t="s">
        <v>24</v>
      </c>
      <c r="BH19" s="93"/>
      <c r="BI19" s="93"/>
      <c r="BJ19" s="93"/>
      <c r="BK19" s="93"/>
      <c r="BL19" s="93"/>
      <c r="BM19" s="93"/>
      <c r="BN19" s="93"/>
      <c r="BO19" s="93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</row>
    <row r="20" ht="5.25" customHeight="1"/>
    <row r="21" spans="42:111" s="2" customFormat="1" ht="12.75" customHeight="1">
      <c r="AP21" s="2" t="s">
        <v>25</v>
      </c>
      <c r="BJ21" s="17"/>
      <c r="BK21" s="17" t="s">
        <v>26</v>
      </c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95">
        <v>1801001</v>
      </c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17"/>
      <c r="DG21" s="17"/>
    </row>
    <row r="22" ht="2.25" customHeight="1" thickBot="1"/>
    <row r="23" spans="1:130" ht="46.5" customHeight="1" thickBot="1">
      <c r="A23" s="96" t="s">
        <v>27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 t="s">
        <v>28</v>
      </c>
      <c r="BD23" s="97"/>
      <c r="BE23" s="97"/>
      <c r="BF23" s="97"/>
      <c r="BG23" s="97"/>
      <c r="BH23" s="97"/>
      <c r="BI23" s="97"/>
      <c r="BJ23" s="98" t="s">
        <v>29</v>
      </c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9"/>
      <c r="CB23" s="103" t="s">
        <v>29</v>
      </c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5"/>
      <c r="CR23" s="100" t="s">
        <v>118</v>
      </c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2"/>
      <c r="DH23" s="103" t="s">
        <v>119</v>
      </c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5"/>
      <c r="DZ23" s="34" t="s">
        <v>117</v>
      </c>
    </row>
    <row r="24" spans="1:127" s="11" customFormat="1" ht="12" customHeight="1" thickBot="1">
      <c r="A24" s="106">
        <v>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>
        <v>2</v>
      </c>
      <c r="BD24" s="107"/>
      <c r="BE24" s="107"/>
      <c r="BF24" s="107"/>
      <c r="BG24" s="107"/>
      <c r="BH24" s="107"/>
      <c r="BI24" s="107"/>
      <c r="BJ24" s="108">
        <v>3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9"/>
      <c r="CB24" s="130">
        <v>4</v>
      </c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2"/>
      <c r="CR24" s="110">
        <v>4</v>
      </c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2"/>
      <c r="DH24" s="130">
        <v>4</v>
      </c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2"/>
    </row>
    <row r="25" spans="1:130" ht="11.25" customHeight="1">
      <c r="A25" s="113" t="s">
        <v>31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5"/>
      <c r="BC25" s="116">
        <v>1000</v>
      </c>
      <c r="BD25" s="117"/>
      <c r="BE25" s="117"/>
      <c r="BF25" s="117"/>
      <c r="BG25" s="117"/>
      <c r="BH25" s="117"/>
      <c r="BI25" s="118"/>
      <c r="BJ25" s="121">
        <v>4425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68">
        <f>CB27-CB28</f>
        <v>1774.9999999999995</v>
      </c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70"/>
      <c r="CR25" s="125">
        <v>4573</v>
      </c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68">
        <v>4573</v>
      </c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70"/>
      <c r="DZ25" s="24"/>
    </row>
    <row r="26" spans="1:130" s="13" customFormat="1" ht="16.5">
      <c r="A26" s="127" t="s">
        <v>32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9"/>
      <c r="BC26" s="119"/>
      <c r="BD26" s="84"/>
      <c r="BE26" s="84"/>
      <c r="BF26" s="84"/>
      <c r="BG26" s="84"/>
      <c r="BH26" s="84"/>
      <c r="BI26" s="120"/>
      <c r="BJ26" s="123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50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2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50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2"/>
      <c r="DZ26" s="27">
        <f>DH25-CR25</f>
        <v>0</v>
      </c>
    </row>
    <row r="27" spans="1:130" s="13" customFormat="1" ht="16.5">
      <c r="A27" s="134" t="s">
        <v>33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6">
        <v>1001</v>
      </c>
      <c r="BD27" s="137"/>
      <c r="BE27" s="137"/>
      <c r="BF27" s="137"/>
      <c r="BG27" s="137"/>
      <c r="BH27" s="137"/>
      <c r="BI27" s="137"/>
      <c r="BJ27" s="138">
        <v>6892</v>
      </c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35">
        <f>6892-4107.6</f>
        <v>2784.3999999999996</v>
      </c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7"/>
      <c r="CR27" s="133">
        <v>8327</v>
      </c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35">
        <v>8328</v>
      </c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7"/>
      <c r="DZ27" s="27">
        <f aca="true" t="shared" si="0" ref="DZ27:DZ32">DH27-CR27</f>
        <v>1</v>
      </c>
    </row>
    <row r="28" spans="1:130" s="14" customFormat="1" ht="16.5">
      <c r="A28" s="140" t="s">
        <v>34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2">
        <v>1002</v>
      </c>
      <c r="BD28" s="143"/>
      <c r="BE28" s="143"/>
      <c r="BF28" s="143"/>
      <c r="BG28" s="143"/>
      <c r="BH28" s="143"/>
      <c r="BI28" s="143"/>
      <c r="BJ28" s="144" t="s">
        <v>107</v>
      </c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71">
        <f>2464-1454.6</f>
        <v>1009.4000000000001</v>
      </c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3"/>
      <c r="CR28" s="146" t="s">
        <v>110</v>
      </c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250" t="s">
        <v>115</v>
      </c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2"/>
      <c r="DZ28" s="28">
        <f t="shared" si="0"/>
        <v>-1</v>
      </c>
    </row>
    <row r="29" spans="1:130" s="13" customFormat="1" ht="16.5">
      <c r="A29" s="147" t="s">
        <v>35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36">
        <v>1005</v>
      </c>
      <c r="BD29" s="137"/>
      <c r="BE29" s="137"/>
      <c r="BF29" s="137"/>
      <c r="BG29" s="137"/>
      <c r="BH29" s="137"/>
      <c r="BI29" s="137"/>
      <c r="BJ29" s="138">
        <v>18494</v>
      </c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35">
        <f>18494-268.9-1178.5-210.9-9396.8</f>
        <v>7438.899999999998</v>
      </c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7"/>
      <c r="CR29" s="133">
        <v>36794</v>
      </c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35">
        <v>613</v>
      </c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7"/>
      <c r="DZ29" s="31">
        <f t="shared" si="0"/>
        <v>-36181</v>
      </c>
    </row>
    <row r="30" spans="1:130" s="13" customFormat="1" ht="18" customHeight="1">
      <c r="A30" s="147" t="s">
        <v>36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36">
        <v>1010</v>
      </c>
      <c r="BD30" s="137"/>
      <c r="BE30" s="137"/>
      <c r="BF30" s="137"/>
      <c r="BG30" s="137"/>
      <c r="BH30" s="137"/>
      <c r="BI30" s="137"/>
      <c r="BJ30" s="138">
        <v>212748</v>
      </c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74">
        <f>CB31-CB32</f>
        <v>216848.4</v>
      </c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6"/>
      <c r="CR30" s="133">
        <v>263605</v>
      </c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35">
        <v>376715</v>
      </c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7"/>
      <c r="DZ30" s="27">
        <f t="shared" si="0"/>
        <v>113110</v>
      </c>
    </row>
    <row r="31" spans="1:130" s="13" customFormat="1" ht="16.5">
      <c r="A31" s="134" t="s">
        <v>33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6">
        <v>1011</v>
      </c>
      <c r="BD31" s="137"/>
      <c r="BE31" s="137"/>
      <c r="BF31" s="137"/>
      <c r="BG31" s="137"/>
      <c r="BH31" s="137"/>
      <c r="BI31" s="137"/>
      <c r="BJ31" s="138">
        <v>355661</v>
      </c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35">
        <f>355661+268.9+1178.5+4107.6</f>
        <v>361216</v>
      </c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7"/>
      <c r="CR31" s="133">
        <v>458814</v>
      </c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35">
        <v>552724</v>
      </c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7"/>
      <c r="DZ31" s="27">
        <f t="shared" si="0"/>
        <v>93910</v>
      </c>
    </row>
    <row r="32" spans="1:130" s="15" customFormat="1" ht="16.5">
      <c r="A32" s="140" t="s">
        <v>37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2">
        <v>1012</v>
      </c>
      <c r="BD32" s="143"/>
      <c r="BE32" s="143"/>
      <c r="BF32" s="143"/>
      <c r="BG32" s="143"/>
      <c r="BH32" s="143"/>
      <c r="BI32" s="143"/>
      <c r="BJ32" s="144" t="s">
        <v>111</v>
      </c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65">
        <f>(142913+1454.6)</f>
        <v>144367.6</v>
      </c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7"/>
      <c r="CR32" s="146" t="s">
        <v>112</v>
      </c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250" t="s">
        <v>116</v>
      </c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2"/>
      <c r="DZ32" s="29">
        <f t="shared" si="0"/>
        <v>19200</v>
      </c>
    </row>
    <row r="33" spans="1:130" s="13" customFormat="1" ht="16.5">
      <c r="A33" s="147" t="s">
        <v>38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36">
        <v>1015</v>
      </c>
      <c r="BD33" s="137"/>
      <c r="BE33" s="137"/>
      <c r="BF33" s="137"/>
      <c r="BG33" s="137"/>
      <c r="BH33" s="137"/>
      <c r="BI33" s="137"/>
      <c r="BJ33" s="138" t="s">
        <v>40</v>
      </c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35" t="s">
        <v>40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7"/>
      <c r="CR33" s="133" t="s">
        <v>40</v>
      </c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35" t="s">
        <v>40</v>
      </c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7"/>
      <c r="DZ33" s="25"/>
    </row>
    <row r="34" spans="1:130" s="13" customFormat="1" ht="16.5">
      <c r="A34" s="147" t="s">
        <v>39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36">
        <v>1020</v>
      </c>
      <c r="BD34" s="137"/>
      <c r="BE34" s="137"/>
      <c r="BF34" s="137"/>
      <c r="BG34" s="137"/>
      <c r="BH34" s="137"/>
      <c r="BI34" s="137"/>
      <c r="BJ34" s="138" t="s">
        <v>40</v>
      </c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35" t="s">
        <v>40</v>
      </c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7"/>
      <c r="CR34" s="133" t="s">
        <v>40</v>
      </c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35" t="s">
        <v>40</v>
      </c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7"/>
      <c r="DZ34" s="25"/>
    </row>
    <row r="35" spans="1:130" s="13" customFormat="1" ht="14.25" customHeight="1">
      <c r="A35" s="149" t="s">
        <v>41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1"/>
      <c r="BC35" s="152">
        <v>1030</v>
      </c>
      <c r="BD35" s="87"/>
      <c r="BE35" s="87"/>
      <c r="BF35" s="87"/>
      <c r="BG35" s="87"/>
      <c r="BH35" s="87"/>
      <c r="BI35" s="153"/>
      <c r="BJ35" s="157" t="s">
        <v>40</v>
      </c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59" t="s">
        <v>40</v>
      </c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1"/>
      <c r="CR35" s="161" t="s">
        <v>40</v>
      </c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59" t="s">
        <v>40</v>
      </c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1"/>
      <c r="DZ35" s="25"/>
    </row>
    <row r="36" spans="1:130" s="13" customFormat="1" ht="16.5">
      <c r="A36" s="163" t="s">
        <v>42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5"/>
      <c r="BC36" s="154"/>
      <c r="BD36" s="155"/>
      <c r="BE36" s="155"/>
      <c r="BF36" s="155"/>
      <c r="BG36" s="155"/>
      <c r="BH36" s="155"/>
      <c r="BI36" s="156"/>
      <c r="BJ36" s="159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4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62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4"/>
      <c r="DZ36" s="25"/>
    </row>
    <row r="37" spans="1:130" s="13" customFormat="1" ht="16.5">
      <c r="A37" s="147" t="s">
        <v>43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36">
        <v>1035</v>
      </c>
      <c r="BD37" s="137"/>
      <c r="BE37" s="137"/>
      <c r="BF37" s="137"/>
      <c r="BG37" s="137"/>
      <c r="BH37" s="137"/>
      <c r="BI37" s="137"/>
      <c r="BJ37" s="138">
        <v>6071</v>
      </c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35">
        <v>6000</v>
      </c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7"/>
      <c r="CR37" s="133">
        <v>6071</v>
      </c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35">
        <f>6071-71</f>
        <v>6000</v>
      </c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7"/>
      <c r="DZ37" s="31">
        <f>DH37-CR37</f>
        <v>-71</v>
      </c>
    </row>
    <row r="38" spans="1:130" ht="16.5">
      <c r="A38" s="173" t="s">
        <v>44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>
        <v>1040</v>
      </c>
      <c r="BD38" s="176"/>
      <c r="BE38" s="176"/>
      <c r="BF38" s="176"/>
      <c r="BG38" s="176"/>
      <c r="BH38" s="176"/>
      <c r="BI38" s="176"/>
      <c r="BJ38" s="138" t="s">
        <v>40</v>
      </c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35" t="s">
        <v>40</v>
      </c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7"/>
      <c r="CR38" s="133" t="s">
        <v>40</v>
      </c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35" t="s">
        <v>40</v>
      </c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7"/>
      <c r="DZ38" s="30"/>
    </row>
    <row r="39" spans="1:130" ht="16.5">
      <c r="A39" s="173" t="s">
        <v>45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>
        <v>1045</v>
      </c>
      <c r="BD39" s="176"/>
      <c r="BE39" s="176"/>
      <c r="BF39" s="176"/>
      <c r="BG39" s="176"/>
      <c r="BH39" s="176"/>
      <c r="BI39" s="176"/>
      <c r="BJ39" s="138" t="s">
        <v>40</v>
      </c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35" t="s">
        <v>40</v>
      </c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7"/>
      <c r="CR39" s="133" t="s">
        <v>40</v>
      </c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35" t="s">
        <v>40</v>
      </c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7"/>
      <c r="DZ39" s="24"/>
    </row>
    <row r="40" spans="1:130" ht="16.5">
      <c r="A40" s="173" t="s">
        <v>46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5">
        <v>1090</v>
      </c>
      <c r="BD40" s="176"/>
      <c r="BE40" s="176"/>
      <c r="BF40" s="176"/>
      <c r="BG40" s="176"/>
      <c r="BH40" s="176"/>
      <c r="BI40" s="176"/>
      <c r="BJ40" s="138" t="s">
        <v>40</v>
      </c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35" t="s">
        <v>40</v>
      </c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7"/>
      <c r="CR40" s="133" t="s">
        <v>40</v>
      </c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35" t="s">
        <v>40</v>
      </c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7"/>
      <c r="DZ40" s="24"/>
    </row>
    <row r="41" spans="1:130" ht="14.25" customHeight="1">
      <c r="A41" s="166" t="s">
        <v>47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8">
        <v>1095</v>
      </c>
      <c r="BD41" s="169"/>
      <c r="BE41" s="169"/>
      <c r="BF41" s="169"/>
      <c r="BG41" s="169"/>
      <c r="BH41" s="169"/>
      <c r="BI41" s="169"/>
      <c r="BJ41" s="170">
        <v>241738</v>
      </c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38">
        <f>CB25+CB29+CB30+CB37</f>
        <v>232062.3</v>
      </c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40"/>
      <c r="CR41" s="172">
        <v>311043</v>
      </c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38">
        <f>DH25+DH29+DH30+DH37</f>
        <v>387901</v>
      </c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40"/>
      <c r="DZ41" s="32">
        <f>DH41-CR41</f>
        <v>76858</v>
      </c>
    </row>
    <row r="42" spans="1:130" ht="12" customHeight="1">
      <c r="A42" s="113" t="s">
        <v>48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5"/>
      <c r="BC42" s="116">
        <v>1100</v>
      </c>
      <c r="BD42" s="117"/>
      <c r="BE42" s="117"/>
      <c r="BF42" s="117"/>
      <c r="BG42" s="117"/>
      <c r="BH42" s="117"/>
      <c r="BI42" s="118"/>
      <c r="BJ42" s="121">
        <v>426238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47">
        <f>CB44+CB45+CB46+CB47</f>
        <v>435862.7</v>
      </c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9"/>
      <c r="CR42" s="125">
        <v>523218</v>
      </c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68">
        <v>597985</v>
      </c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70"/>
      <c r="DZ42" s="24"/>
    </row>
    <row r="43" spans="1:130" ht="12" customHeight="1">
      <c r="A43" s="177" t="s">
        <v>49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9"/>
      <c r="BC43" s="119"/>
      <c r="BD43" s="84"/>
      <c r="BE43" s="84"/>
      <c r="BF43" s="84"/>
      <c r="BG43" s="84"/>
      <c r="BH43" s="84"/>
      <c r="BI43" s="120"/>
      <c r="BJ43" s="123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50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2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50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2"/>
      <c r="DZ43" s="32">
        <f>DH42-CR42</f>
        <v>74767</v>
      </c>
    </row>
    <row r="44" spans="1:130" ht="16.5">
      <c r="A44" s="180" t="s">
        <v>50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2">
        <v>1101</v>
      </c>
      <c r="BD44" s="183"/>
      <c r="BE44" s="183"/>
      <c r="BF44" s="183"/>
      <c r="BG44" s="183"/>
      <c r="BH44" s="183"/>
      <c r="BI44" s="183"/>
      <c r="BJ44" s="138">
        <v>303070</v>
      </c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35">
        <v>303067</v>
      </c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7"/>
      <c r="CR44" s="133">
        <v>359731</v>
      </c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35">
        <v>436324</v>
      </c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7"/>
      <c r="DZ44" s="32">
        <f>DH44-CR44</f>
        <v>76593</v>
      </c>
    </row>
    <row r="45" spans="1:130" ht="16.5">
      <c r="A45" s="184" t="s">
        <v>51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187">
        <v>1102</v>
      </c>
      <c r="BD45" s="188"/>
      <c r="BE45" s="188"/>
      <c r="BF45" s="188"/>
      <c r="BG45" s="188"/>
      <c r="BH45" s="188"/>
      <c r="BI45" s="189"/>
      <c r="BJ45" s="138">
        <v>43908</v>
      </c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35">
        <f>43925+9396.8</f>
        <v>53321.8</v>
      </c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7"/>
      <c r="CR45" s="191">
        <v>59523</v>
      </c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3"/>
      <c r="DH45" s="253">
        <v>60151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5"/>
      <c r="DZ45" s="32">
        <f>DH45-CR45</f>
        <v>628</v>
      </c>
    </row>
    <row r="46" spans="1:130" ht="16.5">
      <c r="A46" s="184" t="s">
        <v>52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6"/>
      <c r="BC46" s="187">
        <v>1103</v>
      </c>
      <c r="BD46" s="194"/>
      <c r="BE46" s="194"/>
      <c r="BF46" s="194"/>
      <c r="BG46" s="194"/>
      <c r="BH46" s="194"/>
      <c r="BI46" s="189"/>
      <c r="BJ46" s="138">
        <v>65556</v>
      </c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41">
        <v>65559</v>
      </c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195">
        <v>91445</v>
      </c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41">
        <v>89876</v>
      </c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7"/>
      <c r="DZ46" s="32">
        <f>DH46-CR46</f>
        <v>-1569</v>
      </c>
    </row>
    <row r="47" spans="1:130" ht="16.5">
      <c r="A47" s="184" t="s">
        <v>53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6"/>
      <c r="BC47" s="187">
        <v>1104</v>
      </c>
      <c r="BD47" s="194"/>
      <c r="BE47" s="194"/>
      <c r="BF47" s="194"/>
      <c r="BG47" s="194"/>
      <c r="BH47" s="194"/>
      <c r="BI47" s="189"/>
      <c r="BJ47" s="138">
        <v>13704</v>
      </c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41">
        <f>13704+210.9</f>
        <v>13914.9</v>
      </c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195">
        <v>12519</v>
      </c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41">
        <v>11634</v>
      </c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58"/>
      <c r="DT47" s="258"/>
      <c r="DU47" s="258"/>
      <c r="DV47" s="258"/>
      <c r="DW47" s="259"/>
      <c r="DZ47" s="32">
        <f>DH47-CR47</f>
        <v>-885</v>
      </c>
    </row>
    <row r="48" spans="1:130" ht="16.5">
      <c r="A48" s="198" t="s">
        <v>101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201">
        <v>1110</v>
      </c>
      <c r="BD48" s="202"/>
      <c r="BE48" s="202"/>
      <c r="BF48" s="202"/>
      <c r="BG48" s="202"/>
      <c r="BH48" s="202"/>
      <c r="BI48" s="203"/>
      <c r="BJ48" s="138" t="s">
        <v>40</v>
      </c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41" t="s">
        <v>40</v>
      </c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195" t="s">
        <v>40</v>
      </c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41" t="s">
        <v>40</v>
      </c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58"/>
      <c r="DT48" s="258"/>
      <c r="DU48" s="258"/>
      <c r="DV48" s="258"/>
      <c r="DW48" s="259"/>
      <c r="DZ48" s="24"/>
    </row>
    <row r="49" spans="1:130" ht="16.5">
      <c r="A49" s="204" t="s">
        <v>54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175">
        <v>1125</v>
      </c>
      <c r="BD49" s="176"/>
      <c r="BE49" s="176"/>
      <c r="BF49" s="176"/>
      <c r="BG49" s="176"/>
      <c r="BH49" s="176"/>
      <c r="BI49" s="176"/>
      <c r="BJ49" s="138">
        <v>434023</v>
      </c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35">
        <v>443181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7"/>
      <c r="CR49" s="133">
        <v>543859</v>
      </c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35">
        <v>530195</v>
      </c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Z49" s="32">
        <f>DH49-CR49</f>
        <v>-13664</v>
      </c>
    </row>
    <row r="50" spans="1:130" ht="16.5">
      <c r="A50" s="206" t="s">
        <v>55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8"/>
      <c r="BC50" s="116">
        <v>1130</v>
      </c>
      <c r="BD50" s="117"/>
      <c r="BE50" s="117"/>
      <c r="BF50" s="117"/>
      <c r="BG50" s="117"/>
      <c r="BH50" s="117"/>
      <c r="BI50" s="118"/>
      <c r="BJ50" s="157">
        <v>79664</v>
      </c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59">
        <v>79707</v>
      </c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1"/>
      <c r="CR50" s="161">
        <v>103269</v>
      </c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59">
        <v>11616</v>
      </c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1"/>
      <c r="DZ50" s="24"/>
    </row>
    <row r="51" spans="1:130" ht="11.25" customHeight="1">
      <c r="A51" s="177" t="s">
        <v>56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9"/>
      <c r="BC51" s="119"/>
      <c r="BD51" s="84"/>
      <c r="BE51" s="84"/>
      <c r="BF51" s="84"/>
      <c r="BG51" s="84"/>
      <c r="BH51" s="84"/>
      <c r="BI51" s="120"/>
      <c r="BJ51" s="159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62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4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62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4"/>
      <c r="DZ51" s="32">
        <f>DH50-CR50</f>
        <v>-91653</v>
      </c>
    </row>
    <row r="52" spans="1:130" ht="16.5">
      <c r="A52" s="173" t="s">
        <v>57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5">
        <v>1135</v>
      </c>
      <c r="BD52" s="176"/>
      <c r="BE52" s="176"/>
      <c r="BF52" s="176"/>
      <c r="BG52" s="176"/>
      <c r="BH52" s="176"/>
      <c r="BI52" s="176"/>
      <c r="BJ52" s="138">
        <v>23522</v>
      </c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35">
        <v>23752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7"/>
      <c r="CR52" s="133">
        <v>26033</v>
      </c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35">
        <v>26033</v>
      </c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7"/>
      <c r="DZ52" s="32">
        <f>DH52-CR52</f>
        <v>0</v>
      </c>
    </row>
    <row r="53" spans="1:130" ht="16.5">
      <c r="A53" s="173" t="s">
        <v>58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5">
        <v>1136</v>
      </c>
      <c r="BD53" s="176"/>
      <c r="BE53" s="176"/>
      <c r="BF53" s="176"/>
      <c r="BG53" s="176"/>
      <c r="BH53" s="176"/>
      <c r="BI53" s="176"/>
      <c r="BJ53" s="138" t="s">
        <v>40</v>
      </c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35" t="s">
        <v>40</v>
      </c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7"/>
      <c r="CR53" s="133" t="s">
        <v>40</v>
      </c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35" t="s">
        <v>40</v>
      </c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Z53" s="24"/>
    </row>
    <row r="54" spans="1:130" ht="16.5">
      <c r="A54" s="173" t="s">
        <v>59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5">
        <v>1155</v>
      </c>
      <c r="BD54" s="176"/>
      <c r="BE54" s="176"/>
      <c r="BF54" s="176"/>
      <c r="BG54" s="176"/>
      <c r="BH54" s="176"/>
      <c r="BI54" s="176"/>
      <c r="BJ54" s="138">
        <v>47870</v>
      </c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35">
        <v>38715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7"/>
      <c r="CR54" s="133">
        <v>41721</v>
      </c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35">
        <v>28322</v>
      </c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7"/>
      <c r="DZ54" s="32">
        <f>DH54-CR54</f>
        <v>-13399</v>
      </c>
    </row>
    <row r="55" spans="1:130" ht="16.5">
      <c r="A55" s="214" t="s">
        <v>102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6"/>
      <c r="BC55" s="201">
        <v>1160</v>
      </c>
      <c r="BD55" s="212"/>
      <c r="BE55" s="212"/>
      <c r="BF55" s="212"/>
      <c r="BG55" s="212"/>
      <c r="BH55" s="212"/>
      <c r="BI55" s="213"/>
      <c r="BJ55" s="138" t="s">
        <v>40</v>
      </c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35" t="s">
        <v>40</v>
      </c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7"/>
      <c r="CR55" s="133" t="s">
        <v>40</v>
      </c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35" t="s">
        <v>40</v>
      </c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Z55" s="24"/>
    </row>
    <row r="56" spans="1:130" ht="16.5">
      <c r="A56" s="173" t="s">
        <v>60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5">
        <v>1165</v>
      </c>
      <c r="BD56" s="176"/>
      <c r="BE56" s="176"/>
      <c r="BF56" s="176"/>
      <c r="BG56" s="176"/>
      <c r="BH56" s="176"/>
      <c r="BI56" s="176"/>
      <c r="BJ56" s="138">
        <v>91161</v>
      </c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35">
        <v>91161</v>
      </c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7"/>
      <c r="CR56" s="133">
        <v>160870</v>
      </c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35">
        <v>160870</v>
      </c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7"/>
      <c r="DZ56" s="32">
        <f aca="true" t="shared" si="1" ref="DZ56:DZ61">DH56-CR56</f>
        <v>0</v>
      </c>
    </row>
    <row r="57" spans="1:130" ht="16.5">
      <c r="A57" s="180" t="s">
        <v>61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2">
        <v>1166</v>
      </c>
      <c r="BD57" s="183"/>
      <c r="BE57" s="183"/>
      <c r="BF57" s="183"/>
      <c r="BG57" s="183"/>
      <c r="BH57" s="183"/>
      <c r="BI57" s="183"/>
      <c r="BJ57" s="138">
        <v>98</v>
      </c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35">
        <v>98</v>
      </c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7"/>
      <c r="CR57" s="133">
        <v>109</v>
      </c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35">
        <v>109</v>
      </c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7"/>
      <c r="DZ57" s="32">
        <f t="shared" si="1"/>
        <v>0</v>
      </c>
    </row>
    <row r="58" spans="1:130" ht="16.5">
      <c r="A58" s="180" t="s">
        <v>62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2">
        <v>1167</v>
      </c>
      <c r="BD58" s="183"/>
      <c r="BE58" s="183"/>
      <c r="BF58" s="183"/>
      <c r="BG58" s="183"/>
      <c r="BH58" s="183"/>
      <c r="BI58" s="183"/>
      <c r="BJ58" s="138">
        <v>91063</v>
      </c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35">
        <v>91063</v>
      </c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7"/>
      <c r="CR58" s="133">
        <v>160761</v>
      </c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35">
        <v>160761</v>
      </c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7"/>
      <c r="DZ58" s="32">
        <f t="shared" si="1"/>
        <v>0</v>
      </c>
    </row>
    <row r="59" spans="1:130" ht="16.5">
      <c r="A59" s="209" t="s">
        <v>103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1"/>
      <c r="BC59" s="201">
        <v>1170</v>
      </c>
      <c r="BD59" s="212"/>
      <c r="BE59" s="212"/>
      <c r="BF59" s="212"/>
      <c r="BG59" s="212"/>
      <c r="BH59" s="212"/>
      <c r="BI59" s="213"/>
      <c r="BJ59" s="138">
        <v>278</v>
      </c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35">
        <v>278</v>
      </c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7"/>
      <c r="CR59" s="133">
        <v>437</v>
      </c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35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7"/>
      <c r="DZ59" s="32">
        <f t="shared" si="1"/>
        <v>-437</v>
      </c>
    </row>
    <row r="60" spans="1:130" ht="16.5">
      <c r="A60" s="173" t="s">
        <v>63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5">
        <v>1190</v>
      </c>
      <c r="BD60" s="176"/>
      <c r="BE60" s="176"/>
      <c r="BF60" s="176"/>
      <c r="BG60" s="176"/>
      <c r="BH60" s="176"/>
      <c r="BI60" s="176"/>
      <c r="BJ60" s="138">
        <v>1285</v>
      </c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35">
        <v>1280</v>
      </c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7"/>
      <c r="CR60" s="133">
        <v>2831</v>
      </c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35">
        <v>3244</v>
      </c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7"/>
      <c r="DZ60" s="32">
        <f t="shared" si="1"/>
        <v>413</v>
      </c>
    </row>
    <row r="61" spans="1:130" ht="16.5">
      <c r="A61" s="166" t="s">
        <v>64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8">
        <v>1195</v>
      </c>
      <c r="BD61" s="169"/>
      <c r="BE61" s="169"/>
      <c r="BF61" s="169"/>
      <c r="BG61" s="169"/>
      <c r="BH61" s="169"/>
      <c r="BI61" s="169"/>
      <c r="BJ61" s="170">
        <v>1104041</v>
      </c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  <c r="CB61" s="38">
        <f>CB42+CB49+CB50+CB52+CB54+CB56+CB59+CB60</f>
        <v>1113936.7</v>
      </c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40"/>
      <c r="CR61" s="172">
        <v>1402238</v>
      </c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38">
        <f>DH42+DH49+DH50+DH52+DH54+DH56+DH59+DH60</f>
        <v>1358265</v>
      </c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40"/>
      <c r="DZ61" s="32">
        <f t="shared" si="1"/>
        <v>-43973</v>
      </c>
    </row>
    <row r="62" spans="1:130" ht="16.5">
      <c r="A62" s="217" t="s">
        <v>65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9"/>
      <c r="BC62" s="168">
        <v>1200</v>
      </c>
      <c r="BD62" s="169"/>
      <c r="BE62" s="169"/>
      <c r="BF62" s="169"/>
      <c r="BG62" s="169"/>
      <c r="BH62" s="169"/>
      <c r="BI62" s="169"/>
      <c r="BJ62" s="170" t="s">
        <v>40</v>
      </c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38" t="s">
        <v>40</v>
      </c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40"/>
      <c r="CR62" s="172" t="s">
        <v>40</v>
      </c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38" t="s">
        <v>40</v>
      </c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40"/>
      <c r="DZ62" s="24"/>
    </row>
    <row r="63" spans="1:130" ht="13.5" customHeight="1" thickBot="1">
      <c r="A63" s="220" t="s">
        <v>66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2">
        <v>1300</v>
      </c>
      <c r="BD63" s="223"/>
      <c r="BE63" s="223"/>
      <c r="BF63" s="223"/>
      <c r="BG63" s="223"/>
      <c r="BH63" s="223"/>
      <c r="BI63" s="223"/>
      <c r="BJ63" s="224">
        <v>1345779</v>
      </c>
      <c r="BK63" s="225"/>
      <c r="BL63" s="225"/>
      <c r="BM63" s="225"/>
      <c r="BN63" s="225"/>
      <c r="BO63" s="225"/>
      <c r="BP63" s="225"/>
      <c r="BQ63" s="225"/>
      <c r="BR63" s="225"/>
      <c r="BS63" s="225"/>
      <c r="BT63" s="225"/>
      <c r="BU63" s="225"/>
      <c r="BV63" s="225"/>
      <c r="BW63" s="225"/>
      <c r="BX63" s="225"/>
      <c r="BY63" s="225"/>
      <c r="BZ63" s="225"/>
      <c r="CA63" s="225"/>
      <c r="CB63" s="44">
        <f>CB41+CB61</f>
        <v>1345999</v>
      </c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6"/>
      <c r="CR63" s="226">
        <v>1713281</v>
      </c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44">
        <f>DH41+DH61</f>
        <v>1746166</v>
      </c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6"/>
      <c r="DZ63" s="32">
        <f>DH63-CR63</f>
        <v>32885</v>
      </c>
    </row>
    <row r="64" spans="1:130" ht="33" customHeight="1" thickBot="1">
      <c r="A64" s="96" t="s">
        <v>67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 t="s">
        <v>28</v>
      </c>
      <c r="BD64" s="97"/>
      <c r="BE64" s="97"/>
      <c r="BF64" s="97"/>
      <c r="BG64" s="97"/>
      <c r="BH64" s="97"/>
      <c r="BI64" s="97"/>
      <c r="BJ64" s="98" t="s">
        <v>29</v>
      </c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9"/>
      <c r="CB64" s="56" t="s">
        <v>29</v>
      </c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8"/>
      <c r="CR64" s="227" t="s">
        <v>30</v>
      </c>
      <c r="CS64" s="228"/>
      <c r="CT64" s="228"/>
      <c r="CU64" s="228"/>
      <c r="CV64" s="228"/>
      <c r="CW64" s="228"/>
      <c r="CX64" s="228"/>
      <c r="CY64" s="228"/>
      <c r="CZ64" s="228"/>
      <c r="DA64" s="228"/>
      <c r="DB64" s="228"/>
      <c r="DC64" s="228"/>
      <c r="DD64" s="228"/>
      <c r="DE64" s="228"/>
      <c r="DF64" s="228"/>
      <c r="DG64" s="229"/>
      <c r="DH64" s="103" t="s">
        <v>30</v>
      </c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5"/>
      <c r="DZ64" s="24"/>
    </row>
    <row r="65" spans="1:130" ht="16.5" customHeight="1" thickBot="1">
      <c r="A65" s="106">
        <v>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>
        <v>2</v>
      </c>
      <c r="BD65" s="107"/>
      <c r="BE65" s="107"/>
      <c r="BF65" s="107"/>
      <c r="BG65" s="107"/>
      <c r="BH65" s="107"/>
      <c r="BI65" s="107"/>
      <c r="BJ65" s="107">
        <v>3</v>
      </c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230"/>
      <c r="CB65" s="231">
        <v>4</v>
      </c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3"/>
      <c r="CR65" s="110">
        <v>4</v>
      </c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2"/>
      <c r="DH65" s="130">
        <v>4</v>
      </c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2"/>
      <c r="DZ65" s="24"/>
    </row>
    <row r="66" spans="1:130" ht="11.25" customHeight="1">
      <c r="A66" s="113" t="s">
        <v>68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5"/>
      <c r="BC66" s="116">
        <v>1400</v>
      </c>
      <c r="BD66" s="117"/>
      <c r="BE66" s="117"/>
      <c r="BF66" s="117"/>
      <c r="BG66" s="117"/>
      <c r="BH66" s="117"/>
      <c r="BI66" s="118"/>
      <c r="BJ66" s="121">
        <v>556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53">
        <v>556</v>
      </c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5"/>
      <c r="CR66" s="125">
        <v>556</v>
      </c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68">
        <v>556</v>
      </c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70"/>
      <c r="DZ66" s="24"/>
    </row>
    <row r="67" spans="1:130" ht="16.5">
      <c r="A67" s="177" t="s">
        <v>69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9"/>
      <c r="BC67" s="119"/>
      <c r="BD67" s="84"/>
      <c r="BE67" s="84"/>
      <c r="BF67" s="84"/>
      <c r="BG67" s="84"/>
      <c r="BH67" s="84"/>
      <c r="BI67" s="120"/>
      <c r="BJ67" s="123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50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2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50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2"/>
      <c r="DZ67" s="32">
        <f>DH66-CR66</f>
        <v>0</v>
      </c>
    </row>
    <row r="68" spans="1:130" ht="16.5">
      <c r="A68" s="177" t="s">
        <v>70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9"/>
      <c r="BC68" s="175">
        <v>1405</v>
      </c>
      <c r="BD68" s="176"/>
      <c r="BE68" s="176"/>
      <c r="BF68" s="176"/>
      <c r="BG68" s="176"/>
      <c r="BH68" s="176"/>
      <c r="BI68" s="176"/>
      <c r="BJ68" s="138" t="s">
        <v>40</v>
      </c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35" t="s">
        <v>40</v>
      </c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7"/>
      <c r="CR68" s="133" t="s">
        <v>40</v>
      </c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35" t="s">
        <v>40</v>
      </c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7"/>
      <c r="DZ68" s="24"/>
    </row>
    <row r="69" spans="1:130" ht="16.5">
      <c r="A69" s="177" t="s">
        <v>71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9"/>
      <c r="BC69" s="175">
        <v>1410</v>
      </c>
      <c r="BD69" s="176"/>
      <c r="BE69" s="176"/>
      <c r="BF69" s="176"/>
      <c r="BG69" s="176"/>
      <c r="BH69" s="176"/>
      <c r="BI69" s="176"/>
      <c r="BJ69" s="138" t="s">
        <v>40</v>
      </c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35" t="s">
        <v>40</v>
      </c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7"/>
      <c r="CR69" s="133" t="s">
        <v>40</v>
      </c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35" t="s">
        <v>40</v>
      </c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7"/>
      <c r="DZ69" s="24"/>
    </row>
    <row r="70" spans="1:130" ht="16.5">
      <c r="A70" s="177" t="s">
        <v>72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9"/>
      <c r="BC70" s="175">
        <v>1415</v>
      </c>
      <c r="BD70" s="176"/>
      <c r="BE70" s="176"/>
      <c r="BF70" s="176"/>
      <c r="BG70" s="176"/>
      <c r="BH70" s="176"/>
      <c r="BI70" s="176"/>
      <c r="BJ70" s="138">
        <v>139</v>
      </c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35">
        <v>139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7"/>
      <c r="CR70" s="133">
        <v>6196</v>
      </c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35">
        <f>CR70</f>
        <v>6196</v>
      </c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7"/>
      <c r="DZ70" s="32">
        <f>DH70-CR70</f>
        <v>0</v>
      </c>
    </row>
    <row r="71" spans="1:159" ht="16.5">
      <c r="A71" s="177" t="s">
        <v>73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9"/>
      <c r="BC71" s="175">
        <v>1420</v>
      </c>
      <c r="BD71" s="176"/>
      <c r="BE71" s="176"/>
      <c r="BF71" s="176"/>
      <c r="BG71" s="176"/>
      <c r="BH71" s="176"/>
      <c r="BI71" s="176"/>
      <c r="BJ71" s="138">
        <v>436492</v>
      </c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35">
        <f>437937-10804.9</f>
        <v>427132.1</v>
      </c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7"/>
      <c r="CR71" s="133">
        <v>551678</v>
      </c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35">
        <v>614158</v>
      </c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7"/>
      <c r="DZ71" s="32">
        <f>DH71-CR71</f>
        <v>62480</v>
      </c>
      <c r="FC71" s="23"/>
    </row>
    <row r="72" spans="1:130" ht="16.5">
      <c r="A72" s="177" t="s">
        <v>74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9"/>
      <c r="BC72" s="175">
        <v>1425</v>
      </c>
      <c r="BD72" s="176"/>
      <c r="BE72" s="176"/>
      <c r="BF72" s="176"/>
      <c r="BG72" s="176"/>
      <c r="BH72" s="176"/>
      <c r="BI72" s="176"/>
      <c r="BJ72" s="138" t="s">
        <v>40</v>
      </c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35" t="s">
        <v>40</v>
      </c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7"/>
      <c r="CR72" s="133" t="s">
        <v>40</v>
      </c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35" t="s">
        <v>40</v>
      </c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7"/>
      <c r="DZ72" s="24"/>
    </row>
    <row r="73" spans="1:130" ht="16.5">
      <c r="A73" s="177" t="s">
        <v>75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9"/>
      <c r="BC73" s="175">
        <v>1430</v>
      </c>
      <c r="BD73" s="176"/>
      <c r="BE73" s="176"/>
      <c r="BF73" s="176"/>
      <c r="BG73" s="176"/>
      <c r="BH73" s="176"/>
      <c r="BI73" s="176"/>
      <c r="BJ73" s="138" t="s">
        <v>40</v>
      </c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35" t="s">
        <v>40</v>
      </c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7"/>
      <c r="CR73" s="133" t="s">
        <v>40</v>
      </c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35" t="s">
        <v>40</v>
      </c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7"/>
      <c r="DZ73" s="24"/>
    </row>
    <row r="74" spans="1:130" ht="16.5">
      <c r="A74" s="234" t="s">
        <v>76</v>
      </c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6"/>
      <c r="BC74" s="168">
        <v>1495</v>
      </c>
      <c r="BD74" s="169"/>
      <c r="BE74" s="169"/>
      <c r="BF74" s="169"/>
      <c r="BG74" s="169"/>
      <c r="BH74" s="169"/>
      <c r="BI74" s="169"/>
      <c r="BJ74" s="170">
        <v>437187</v>
      </c>
      <c r="BK74" s="171"/>
      <c r="BL74" s="171"/>
      <c r="BM74" s="171"/>
      <c r="BN74" s="171"/>
      <c r="BO74" s="171"/>
      <c r="BP74" s="171"/>
      <c r="BQ74" s="171"/>
      <c r="BR74" s="171"/>
      <c r="BS74" s="171"/>
      <c r="BT74" s="171"/>
      <c r="BU74" s="171"/>
      <c r="BV74" s="171"/>
      <c r="BW74" s="171"/>
      <c r="BX74" s="171"/>
      <c r="BY74" s="171"/>
      <c r="BZ74" s="171"/>
      <c r="CA74" s="171"/>
      <c r="CB74" s="38">
        <f>CB66+CB70+CB71</f>
        <v>427827.1</v>
      </c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40"/>
      <c r="CR74" s="172">
        <v>558430</v>
      </c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38">
        <f>DH66+DH70+DH71</f>
        <v>620910</v>
      </c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40"/>
      <c r="DZ74" s="32">
        <f>DH74-CR74</f>
        <v>62480</v>
      </c>
    </row>
    <row r="75" spans="1:130" ht="11.25" customHeight="1">
      <c r="A75" s="113" t="s">
        <v>77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5"/>
      <c r="BC75" s="116">
        <v>1500</v>
      </c>
      <c r="BD75" s="117"/>
      <c r="BE75" s="117"/>
      <c r="BF75" s="117"/>
      <c r="BG75" s="117"/>
      <c r="BH75" s="117"/>
      <c r="BI75" s="118"/>
      <c r="BJ75" s="121" t="s">
        <v>40</v>
      </c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47" t="s">
        <v>40</v>
      </c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9"/>
      <c r="CR75" s="125" t="s">
        <v>40</v>
      </c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68" t="s">
        <v>40</v>
      </c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70"/>
      <c r="DZ75" s="24"/>
    </row>
    <row r="76" spans="1:130" ht="16.5">
      <c r="A76" s="177" t="s">
        <v>78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9"/>
      <c r="BC76" s="119"/>
      <c r="BD76" s="84"/>
      <c r="BE76" s="84"/>
      <c r="BF76" s="84"/>
      <c r="BG76" s="84"/>
      <c r="BH76" s="84"/>
      <c r="BI76" s="120"/>
      <c r="BJ76" s="123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50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2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50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2"/>
      <c r="DZ76" s="24"/>
    </row>
    <row r="77" spans="1:130" ht="16.5">
      <c r="A77" s="177" t="s">
        <v>79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9"/>
      <c r="BC77" s="175">
        <v>1510</v>
      </c>
      <c r="BD77" s="176"/>
      <c r="BE77" s="176"/>
      <c r="BF77" s="176"/>
      <c r="BG77" s="176"/>
      <c r="BH77" s="176"/>
      <c r="BI77" s="176"/>
      <c r="BJ77" s="138">
        <v>45681</v>
      </c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35">
        <v>45681</v>
      </c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7"/>
      <c r="CR77" s="133">
        <v>58522</v>
      </c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35">
        <v>58522</v>
      </c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7"/>
      <c r="DZ77" s="32">
        <f>DH77-CR77</f>
        <v>0</v>
      </c>
    </row>
    <row r="78" spans="1:130" ht="16.5">
      <c r="A78" s="177" t="s">
        <v>80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9"/>
      <c r="BC78" s="175">
        <v>1515</v>
      </c>
      <c r="BD78" s="176"/>
      <c r="BE78" s="176"/>
      <c r="BF78" s="176"/>
      <c r="BG78" s="176"/>
      <c r="BH78" s="176"/>
      <c r="BI78" s="176"/>
      <c r="BJ78" s="138">
        <v>189545</v>
      </c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35">
        <v>189545</v>
      </c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7"/>
      <c r="CR78" s="133">
        <v>207584</v>
      </c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35">
        <v>217902</v>
      </c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7"/>
      <c r="DZ78" s="32">
        <f>DH78-CR78</f>
        <v>10318</v>
      </c>
    </row>
    <row r="79" spans="1:130" ht="16.5">
      <c r="A79" s="177" t="s">
        <v>81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9"/>
      <c r="BC79" s="175">
        <v>1520</v>
      </c>
      <c r="BD79" s="176"/>
      <c r="BE79" s="176"/>
      <c r="BF79" s="176"/>
      <c r="BG79" s="176"/>
      <c r="BH79" s="176"/>
      <c r="BI79" s="176"/>
      <c r="BJ79" s="138" t="s">
        <v>40</v>
      </c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35">
        <f>13105.96</f>
        <v>13105.96</v>
      </c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7"/>
      <c r="CR79" s="133" t="s">
        <v>40</v>
      </c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35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7"/>
      <c r="DZ79" s="24"/>
    </row>
    <row r="80" spans="1:130" ht="16.5">
      <c r="A80" s="177" t="s">
        <v>82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9"/>
      <c r="BC80" s="175">
        <v>1525</v>
      </c>
      <c r="BD80" s="176"/>
      <c r="BE80" s="176"/>
      <c r="BF80" s="176"/>
      <c r="BG80" s="176"/>
      <c r="BH80" s="176"/>
      <c r="BI80" s="176"/>
      <c r="BJ80" s="138" t="s">
        <v>40</v>
      </c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35" t="s">
        <v>40</v>
      </c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7"/>
      <c r="CR80" s="133" t="s">
        <v>40</v>
      </c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35" t="s">
        <v>40</v>
      </c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7"/>
      <c r="DZ80" s="24"/>
    </row>
    <row r="81" spans="1:130" ht="16.5">
      <c r="A81" s="234" t="s">
        <v>83</v>
      </c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6"/>
      <c r="BC81" s="168">
        <v>1595</v>
      </c>
      <c r="BD81" s="169"/>
      <c r="BE81" s="169"/>
      <c r="BF81" s="169"/>
      <c r="BG81" s="169"/>
      <c r="BH81" s="169"/>
      <c r="BI81" s="169"/>
      <c r="BJ81" s="170">
        <v>235226</v>
      </c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38">
        <f>CB77+CB78+CB79</f>
        <v>248331.96</v>
      </c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40"/>
      <c r="CR81" s="172">
        <v>266106</v>
      </c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38">
        <f>DH77+DH78+DH79</f>
        <v>276424</v>
      </c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40"/>
      <c r="DZ81" s="32">
        <f>DH81-CR81</f>
        <v>10318</v>
      </c>
    </row>
    <row r="82" spans="1:130" ht="11.25" customHeight="1">
      <c r="A82" s="113" t="s">
        <v>84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5"/>
      <c r="BC82" s="116">
        <v>1600</v>
      </c>
      <c r="BD82" s="117"/>
      <c r="BE82" s="117"/>
      <c r="BF82" s="117"/>
      <c r="BG82" s="117"/>
      <c r="BH82" s="117"/>
      <c r="BI82" s="118"/>
      <c r="BJ82" s="121" t="s">
        <v>40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47" t="s">
        <v>40</v>
      </c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9"/>
      <c r="CR82" s="125" t="s">
        <v>40</v>
      </c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68" t="s">
        <v>40</v>
      </c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70"/>
      <c r="DZ82" s="24"/>
    </row>
    <row r="83" spans="1:130" ht="16.5">
      <c r="A83" s="177" t="s">
        <v>85</v>
      </c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9"/>
      <c r="BC83" s="119"/>
      <c r="BD83" s="84"/>
      <c r="BE83" s="84"/>
      <c r="BF83" s="84"/>
      <c r="BG83" s="84"/>
      <c r="BH83" s="84"/>
      <c r="BI83" s="120"/>
      <c r="BJ83" s="123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50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2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50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2"/>
      <c r="DZ83" s="24"/>
    </row>
    <row r="84" spans="1:130" ht="16.5">
      <c r="A84" s="206" t="s">
        <v>86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8"/>
      <c r="BC84" s="116">
        <v>1610</v>
      </c>
      <c r="BD84" s="117"/>
      <c r="BE84" s="117"/>
      <c r="BF84" s="117"/>
      <c r="BG84" s="117"/>
      <c r="BH84" s="117"/>
      <c r="BI84" s="118"/>
      <c r="BJ84" s="121">
        <v>106044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47">
        <v>106044</v>
      </c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9"/>
      <c r="CR84" s="125">
        <v>126166</v>
      </c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68">
        <v>126166</v>
      </c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70"/>
      <c r="DZ84" s="32"/>
    </row>
    <row r="85" spans="1:130" ht="11.25" customHeight="1">
      <c r="A85" s="177" t="s">
        <v>87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9"/>
      <c r="BC85" s="119"/>
      <c r="BD85" s="84"/>
      <c r="BE85" s="84"/>
      <c r="BF85" s="84"/>
      <c r="BG85" s="84"/>
      <c r="BH85" s="84"/>
      <c r="BI85" s="120"/>
      <c r="BJ85" s="123"/>
      <c r="BK85" s="124"/>
      <c r="BL85" s="124"/>
      <c r="BM85" s="124"/>
      <c r="BN85" s="124"/>
      <c r="BO85" s="124"/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50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2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50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2"/>
      <c r="DZ85" s="32">
        <f>DH84-CR84</f>
        <v>0</v>
      </c>
    </row>
    <row r="86" spans="1:130" ht="16.5">
      <c r="A86" s="177" t="s">
        <v>88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9"/>
      <c r="BC86" s="175">
        <v>1615</v>
      </c>
      <c r="BD86" s="176"/>
      <c r="BE86" s="176"/>
      <c r="BF86" s="176"/>
      <c r="BG86" s="176"/>
      <c r="BH86" s="176"/>
      <c r="BI86" s="176"/>
      <c r="BJ86" s="138">
        <v>380140</v>
      </c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35">
        <v>380140</v>
      </c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7"/>
      <c r="CR86" s="133">
        <v>578701</v>
      </c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35">
        <v>552236</v>
      </c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7"/>
      <c r="DZ86" s="32">
        <f aca="true" t="shared" si="2" ref="DZ86:DZ92">DH86-CR86</f>
        <v>-26465</v>
      </c>
    </row>
    <row r="87" spans="1:130" ht="16.5">
      <c r="A87" s="177" t="s">
        <v>89</v>
      </c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9"/>
      <c r="BC87" s="175">
        <v>1620</v>
      </c>
      <c r="BD87" s="176"/>
      <c r="BE87" s="176"/>
      <c r="BF87" s="176"/>
      <c r="BG87" s="176"/>
      <c r="BH87" s="176"/>
      <c r="BI87" s="176"/>
      <c r="BJ87" s="138">
        <v>6697</v>
      </c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35">
        <f>5314-2371.8</f>
        <v>2942.2</v>
      </c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7"/>
      <c r="CR87" s="133">
        <v>11575</v>
      </c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35">
        <v>10865</v>
      </c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7"/>
      <c r="DZ87" s="32">
        <f t="shared" si="2"/>
        <v>-710</v>
      </c>
    </row>
    <row r="88" spans="1:130" ht="16.5">
      <c r="A88" s="177" t="s">
        <v>58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9"/>
      <c r="BC88" s="175">
        <v>1621</v>
      </c>
      <c r="BD88" s="176"/>
      <c r="BE88" s="176"/>
      <c r="BF88" s="176"/>
      <c r="BG88" s="176"/>
      <c r="BH88" s="176"/>
      <c r="BI88" s="176"/>
      <c r="BJ88" s="138">
        <v>4018</v>
      </c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35">
        <f>2635-2371.8</f>
        <v>263.1999999999998</v>
      </c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7"/>
      <c r="CR88" s="133">
        <v>8087</v>
      </c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35">
        <v>7377</v>
      </c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7"/>
      <c r="DZ88" s="32">
        <f t="shared" si="2"/>
        <v>-710</v>
      </c>
    </row>
    <row r="89" spans="1:130" ht="16.5">
      <c r="A89" s="177" t="s">
        <v>90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9"/>
      <c r="BC89" s="175">
        <v>1625</v>
      </c>
      <c r="BD89" s="176"/>
      <c r="BE89" s="176"/>
      <c r="BF89" s="176"/>
      <c r="BG89" s="176"/>
      <c r="BH89" s="176"/>
      <c r="BI89" s="176"/>
      <c r="BJ89" s="138">
        <v>2563</v>
      </c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35">
        <v>2563</v>
      </c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7"/>
      <c r="CR89" s="133">
        <v>3120</v>
      </c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35">
        <v>3120</v>
      </c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7"/>
      <c r="DZ89" s="32">
        <f t="shared" si="2"/>
        <v>0</v>
      </c>
    </row>
    <row r="90" spans="1:130" s="2" customFormat="1" ht="16.5">
      <c r="A90" s="173" t="s">
        <v>91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5">
        <v>1630</v>
      </c>
      <c r="BD90" s="176"/>
      <c r="BE90" s="176"/>
      <c r="BF90" s="176"/>
      <c r="BG90" s="176"/>
      <c r="BH90" s="176"/>
      <c r="BI90" s="176"/>
      <c r="BJ90" s="138">
        <v>9943</v>
      </c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35">
        <v>9943</v>
      </c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7"/>
      <c r="CR90" s="133">
        <v>14807</v>
      </c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35">
        <v>14807</v>
      </c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7"/>
      <c r="DZ90" s="32">
        <f t="shared" si="2"/>
        <v>0</v>
      </c>
    </row>
    <row r="91" spans="1:130" s="2" customFormat="1" ht="16.5">
      <c r="A91" s="237" t="s">
        <v>92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9"/>
      <c r="BC91" s="182">
        <v>1635</v>
      </c>
      <c r="BD91" s="183"/>
      <c r="BE91" s="183"/>
      <c r="BF91" s="183"/>
      <c r="BG91" s="183"/>
      <c r="BH91" s="183"/>
      <c r="BI91" s="183"/>
      <c r="BJ91" s="138">
        <v>20993</v>
      </c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35">
        <v>20993</v>
      </c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7"/>
      <c r="CR91" s="133">
        <v>29115</v>
      </c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35">
        <v>26056</v>
      </c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7"/>
      <c r="DZ91" s="32">
        <f t="shared" si="2"/>
        <v>-3059</v>
      </c>
    </row>
    <row r="92" spans="1:130" s="2" customFormat="1" ht="16.5">
      <c r="A92" s="173" t="s">
        <v>93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5">
        <v>1660</v>
      </c>
      <c r="BD92" s="176"/>
      <c r="BE92" s="176"/>
      <c r="BF92" s="176"/>
      <c r="BG92" s="176"/>
      <c r="BH92" s="176"/>
      <c r="BI92" s="176"/>
      <c r="BJ92" s="138">
        <v>126654</v>
      </c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35">
        <f>126654</f>
        <v>126654</v>
      </c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7"/>
      <c r="CR92" s="133">
        <v>91355</v>
      </c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35">
        <v>77956</v>
      </c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7"/>
      <c r="DZ92" s="32">
        <f t="shared" si="2"/>
        <v>-13399</v>
      </c>
    </row>
    <row r="93" spans="1:130" s="2" customFormat="1" ht="12.75">
      <c r="A93" s="198" t="s">
        <v>104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1"/>
      <c r="BC93" s="201">
        <v>1665</v>
      </c>
      <c r="BD93" s="212"/>
      <c r="BE93" s="212"/>
      <c r="BF93" s="212"/>
      <c r="BG93" s="212"/>
      <c r="BH93" s="212"/>
      <c r="BI93" s="213"/>
      <c r="BJ93" s="138" t="s">
        <v>40</v>
      </c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35" t="s">
        <v>40</v>
      </c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7"/>
      <c r="CR93" s="133" t="s">
        <v>40</v>
      </c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35" t="s">
        <v>40</v>
      </c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7"/>
      <c r="DZ93" s="26"/>
    </row>
    <row r="94" spans="1:130" s="2" customFormat="1" ht="12.75">
      <c r="A94" s="173" t="s">
        <v>94</v>
      </c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5">
        <v>1690</v>
      </c>
      <c r="BD94" s="176"/>
      <c r="BE94" s="176"/>
      <c r="BF94" s="176"/>
      <c r="BG94" s="176"/>
      <c r="BH94" s="176"/>
      <c r="BI94" s="176"/>
      <c r="BJ94" s="138">
        <v>20332</v>
      </c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35">
        <v>20561</v>
      </c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7"/>
      <c r="CR94" s="133">
        <v>33906</v>
      </c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35">
        <v>37626</v>
      </c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7"/>
      <c r="DZ94" s="33">
        <f>DH94-CR94</f>
        <v>3720</v>
      </c>
    </row>
    <row r="95" spans="1:130" s="2" customFormat="1" ht="15.75" customHeight="1">
      <c r="A95" s="166" t="s">
        <v>95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8">
        <v>1695</v>
      </c>
      <c r="BD95" s="169"/>
      <c r="BE95" s="169"/>
      <c r="BF95" s="169"/>
      <c r="BG95" s="169"/>
      <c r="BH95" s="169"/>
      <c r="BI95" s="169"/>
      <c r="BJ95" s="170">
        <v>673366</v>
      </c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38">
        <f>CB84+CB86+CB87+CB89+CB90+CB91+CB92+CB94</f>
        <v>669840.2</v>
      </c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40"/>
      <c r="CR95" s="172">
        <v>888745</v>
      </c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38">
        <f>DH84+DH86+DH87+DH89+DH90+DH91+DH92+DH94</f>
        <v>848832</v>
      </c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40"/>
      <c r="DZ95" s="32">
        <f>DH95-CR95</f>
        <v>-39913</v>
      </c>
    </row>
    <row r="96" spans="1:130" s="2" customFormat="1" ht="30.75" customHeight="1">
      <c r="A96" s="242" t="s">
        <v>96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4"/>
      <c r="BC96" s="168">
        <v>1700</v>
      </c>
      <c r="BD96" s="169"/>
      <c r="BE96" s="169"/>
      <c r="BF96" s="169"/>
      <c r="BG96" s="169"/>
      <c r="BH96" s="169"/>
      <c r="BI96" s="169"/>
      <c r="BJ96" s="245" t="s">
        <v>40</v>
      </c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246"/>
      <c r="CB96" s="41" t="s">
        <v>40</v>
      </c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3"/>
      <c r="CR96" s="195" t="s">
        <v>40</v>
      </c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41" t="s">
        <v>40</v>
      </c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3"/>
      <c r="DZ96" s="26"/>
    </row>
    <row r="97" spans="1:130" s="2" customFormat="1" ht="17.25" thickBot="1">
      <c r="A97" s="220" t="s">
        <v>66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2">
        <v>1900</v>
      </c>
      <c r="BD97" s="223"/>
      <c r="BE97" s="223"/>
      <c r="BF97" s="223"/>
      <c r="BG97" s="223"/>
      <c r="BH97" s="223"/>
      <c r="BI97" s="223"/>
      <c r="BJ97" s="224">
        <f>BJ74+BJ81+BJ95</f>
        <v>1345779</v>
      </c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44">
        <f>CB74+CB81+CB95</f>
        <v>1345999.2599999998</v>
      </c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6"/>
      <c r="CR97" s="226">
        <f>CR74+CR81+CR95</f>
        <v>1713281</v>
      </c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44">
        <f>DH74+DH81+DH95</f>
        <v>1746166</v>
      </c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6"/>
      <c r="DZ97" s="32">
        <f>DH97-CR97</f>
        <v>32885</v>
      </c>
    </row>
    <row r="100" spans="2:45" ht="16.5">
      <c r="B100" s="1" t="s">
        <v>97</v>
      </c>
      <c r="M100" s="249" t="s">
        <v>105</v>
      </c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</row>
    <row r="102" spans="2:53" ht="16.5">
      <c r="B102" s="1" t="s">
        <v>98</v>
      </c>
      <c r="W102" s="249" t="s">
        <v>106</v>
      </c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</row>
    <row r="104" spans="4:19" ht="16.5"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</row>
    <row r="105" spans="4:53" ht="16.5" customHeight="1"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</row>
    <row r="106" spans="4:53" ht="25.5" customHeight="1"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</row>
  </sheetData>
  <sheetProtection/>
  <mergeCells count="444">
    <mergeCell ref="DH97:DW97"/>
    <mergeCell ref="DH91:DW91"/>
    <mergeCell ref="DH92:DW92"/>
    <mergeCell ref="DH93:DW93"/>
    <mergeCell ref="DH94:DW94"/>
    <mergeCell ref="DH95:DW95"/>
    <mergeCell ref="DH96:DW96"/>
    <mergeCell ref="DH84:DW85"/>
    <mergeCell ref="DH86:DW86"/>
    <mergeCell ref="DH87:DW87"/>
    <mergeCell ref="DH88:DW88"/>
    <mergeCell ref="DH89:DW89"/>
    <mergeCell ref="DH90:DW90"/>
    <mergeCell ref="DH77:DW77"/>
    <mergeCell ref="DH78:DW78"/>
    <mergeCell ref="DH79:DW79"/>
    <mergeCell ref="DH80:DW80"/>
    <mergeCell ref="DH81:DW81"/>
    <mergeCell ref="DH82:DW83"/>
    <mergeCell ref="DH70:DW70"/>
    <mergeCell ref="DH71:DW71"/>
    <mergeCell ref="DH72:DW72"/>
    <mergeCell ref="DH73:DW73"/>
    <mergeCell ref="DH74:DW74"/>
    <mergeCell ref="DH75:DW76"/>
    <mergeCell ref="DH63:DW63"/>
    <mergeCell ref="DH64:DW64"/>
    <mergeCell ref="DH65:DW65"/>
    <mergeCell ref="DH66:DW67"/>
    <mergeCell ref="DH68:DW68"/>
    <mergeCell ref="DH69:DW69"/>
    <mergeCell ref="DH57:DW57"/>
    <mergeCell ref="DH58:DW58"/>
    <mergeCell ref="DH59:DW59"/>
    <mergeCell ref="DH60:DW60"/>
    <mergeCell ref="DH61:DW61"/>
    <mergeCell ref="DH62:DW62"/>
    <mergeCell ref="DH50:DW51"/>
    <mergeCell ref="DH52:DW52"/>
    <mergeCell ref="DH53:DW53"/>
    <mergeCell ref="DH54:DW54"/>
    <mergeCell ref="DH55:DW55"/>
    <mergeCell ref="DH56:DW56"/>
    <mergeCell ref="DH44:DW44"/>
    <mergeCell ref="DH45:DW45"/>
    <mergeCell ref="DH46:DW46"/>
    <mergeCell ref="DH47:DW47"/>
    <mergeCell ref="DH48:DW48"/>
    <mergeCell ref="DH49:DW49"/>
    <mergeCell ref="DH37:DW37"/>
    <mergeCell ref="DH38:DW38"/>
    <mergeCell ref="DH39:DW39"/>
    <mergeCell ref="DH40:DW40"/>
    <mergeCell ref="DH41:DW41"/>
    <mergeCell ref="DH42:DW43"/>
    <mergeCell ref="DH30:DW30"/>
    <mergeCell ref="DH31:DW31"/>
    <mergeCell ref="DH32:DW32"/>
    <mergeCell ref="DH33:DW33"/>
    <mergeCell ref="DH34:DW34"/>
    <mergeCell ref="DH35:DW36"/>
    <mergeCell ref="DH23:DW23"/>
    <mergeCell ref="DH24:DW24"/>
    <mergeCell ref="DH25:DW26"/>
    <mergeCell ref="DH27:DW27"/>
    <mergeCell ref="DH28:DW28"/>
    <mergeCell ref="DH29:DW29"/>
    <mergeCell ref="D104:S104"/>
    <mergeCell ref="D105:BA106"/>
    <mergeCell ref="A97:BB97"/>
    <mergeCell ref="BC97:BI97"/>
    <mergeCell ref="BJ97:CA97"/>
    <mergeCell ref="CR97:DG97"/>
    <mergeCell ref="M100:AS100"/>
    <mergeCell ref="W102:BA102"/>
    <mergeCell ref="A95:BB95"/>
    <mergeCell ref="BC95:BI95"/>
    <mergeCell ref="BJ95:CA95"/>
    <mergeCell ref="CR95:DG95"/>
    <mergeCell ref="A96:BB96"/>
    <mergeCell ref="BC96:BI96"/>
    <mergeCell ref="BJ96:CA96"/>
    <mergeCell ref="CR96:DG96"/>
    <mergeCell ref="A92:BB92"/>
    <mergeCell ref="BC92:BI92"/>
    <mergeCell ref="BJ92:CA92"/>
    <mergeCell ref="CR92:DG92"/>
    <mergeCell ref="A94:BB94"/>
    <mergeCell ref="BC94:BI94"/>
    <mergeCell ref="BJ94:CA94"/>
    <mergeCell ref="CR94:DG94"/>
    <mergeCell ref="A93:BB93"/>
    <mergeCell ref="BC93:BI93"/>
    <mergeCell ref="A90:BB90"/>
    <mergeCell ref="BC90:BI90"/>
    <mergeCell ref="BJ90:CA90"/>
    <mergeCell ref="CR90:DG90"/>
    <mergeCell ref="A91:BB91"/>
    <mergeCell ref="BC91:BI91"/>
    <mergeCell ref="BJ91:CA91"/>
    <mergeCell ref="CR91:DG91"/>
    <mergeCell ref="CB90:CQ90"/>
    <mergeCell ref="CB91:CQ91"/>
    <mergeCell ref="BJ93:CA93"/>
    <mergeCell ref="CR93:DG93"/>
    <mergeCell ref="A88:BB88"/>
    <mergeCell ref="BC88:BI88"/>
    <mergeCell ref="BJ88:CA88"/>
    <mergeCell ref="CR88:DG88"/>
    <mergeCell ref="A89:BB89"/>
    <mergeCell ref="BC89:BI89"/>
    <mergeCell ref="BJ89:CA89"/>
    <mergeCell ref="CR89:DG89"/>
    <mergeCell ref="A86:BB86"/>
    <mergeCell ref="BC86:BI86"/>
    <mergeCell ref="BJ86:CA86"/>
    <mergeCell ref="CR86:DG86"/>
    <mergeCell ref="A87:BB87"/>
    <mergeCell ref="BC87:BI87"/>
    <mergeCell ref="BJ87:CA87"/>
    <mergeCell ref="CR87:DG87"/>
    <mergeCell ref="A82:BB82"/>
    <mergeCell ref="BC82:BI83"/>
    <mergeCell ref="BJ82:CA83"/>
    <mergeCell ref="CR82:DG83"/>
    <mergeCell ref="A83:BB83"/>
    <mergeCell ref="A84:BB84"/>
    <mergeCell ref="BC84:BI85"/>
    <mergeCell ref="BJ84:CA85"/>
    <mergeCell ref="CR84:DG85"/>
    <mergeCell ref="A85:BB85"/>
    <mergeCell ref="A80:BB80"/>
    <mergeCell ref="BC80:BI80"/>
    <mergeCell ref="BJ80:CA80"/>
    <mergeCell ref="CR80:DG80"/>
    <mergeCell ref="A81:BB81"/>
    <mergeCell ref="BC81:BI81"/>
    <mergeCell ref="BJ81:CA81"/>
    <mergeCell ref="CR81:DG81"/>
    <mergeCell ref="A79:BB79"/>
    <mergeCell ref="BC79:BI79"/>
    <mergeCell ref="BJ79:CA79"/>
    <mergeCell ref="CR79:DG79"/>
    <mergeCell ref="A78:BB78"/>
    <mergeCell ref="BC78:BI78"/>
    <mergeCell ref="BJ78:CA78"/>
    <mergeCell ref="CR78:DG78"/>
    <mergeCell ref="A74:BB74"/>
    <mergeCell ref="BC74:BI74"/>
    <mergeCell ref="BJ74:CA74"/>
    <mergeCell ref="CR74:DG74"/>
    <mergeCell ref="A75:BB75"/>
    <mergeCell ref="BC75:BI76"/>
    <mergeCell ref="BJ75:CA76"/>
    <mergeCell ref="CR75:DG76"/>
    <mergeCell ref="A76:BB76"/>
    <mergeCell ref="CB74:CQ74"/>
    <mergeCell ref="A73:BB73"/>
    <mergeCell ref="BC73:BI73"/>
    <mergeCell ref="A72:BB72"/>
    <mergeCell ref="BC72:BI72"/>
    <mergeCell ref="BJ72:CA72"/>
    <mergeCell ref="CR72:DG72"/>
    <mergeCell ref="BJ73:CA73"/>
    <mergeCell ref="CR73:DG73"/>
    <mergeCell ref="CB73:CQ73"/>
    <mergeCell ref="A77:BB77"/>
    <mergeCell ref="BC77:BI77"/>
    <mergeCell ref="BJ77:CA77"/>
    <mergeCell ref="CR77:DG77"/>
    <mergeCell ref="A70:BB70"/>
    <mergeCell ref="BC70:BI70"/>
    <mergeCell ref="BJ70:CA70"/>
    <mergeCell ref="CR70:DG70"/>
    <mergeCell ref="A71:BB71"/>
    <mergeCell ref="BC71:BI71"/>
    <mergeCell ref="BJ71:CA71"/>
    <mergeCell ref="CR71:DG71"/>
    <mergeCell ref="A68:BB68"/>
    <mergeCell ref="BC68:BI68"/>
    <mergeCell ref="BJ68:CA68"/>
    <mergeCell ref="CR68:DG68"/>
    <mergeCell ref="A69:BB69"/>
    <mergeCell ref="BC69:BI69"/>
    <mergeCell ref="BJ69:CA69"/>
    <mergeCell ref="CR69:DG69"/>
    <mergeCell ref="A65:BB65"/>
    <mergeCell ref="BC65:BI65"/>
    <mergeCell ref="BJ65:CA65"/>
    <mergeCell ref="CR65:DG65"/>
    <mergeCell ref="A66:BB66"/>
    <mergeCell ref="BC66:BI67"/>
    <mergeCell ref="BJ66:CA67"/>
    <mergeCell ref="CR66:DG67"/>
    <mergeCell ref="A67:BB67"/>
    <mergeCell ref="CB65:CQ65"/>
    <mergeCell ref="A63:BB63"/>
    <mergeCell ref="BC63:BI63"/>
    <mergeCell ref="BJ63:CA63"/>
    <mergeCell ref="CR63:DG63"/>
    <mergeCell ref="A64:BB64"/>
    <mergeCell ref="BC64:BI64"/>
    <mergeCell ref="BJ64:CA64"/>
    <mergeCell ref="CR64:DG64"/>
    <mergeCell ref="A61:BB61"/>
    <mergeCell ref="BC61:BI61"/>
    <mergeCell ref="BJ61:CA61"/>
    <mergeCell ref="CR61:DG61"/>
    <mergeCell ref="A62:BB62"/>
    <mergeCell ref="BC62:BI62"/>
    <mergeCell ref="BJ62:CA62"/>
    <mergeCell ref="CR62:DG62"/>
    <mergeCell ref="BJ55:CA55"/>
    <mergeCell ref="CR55:DG55"/>
    <mergeCell ref="A58:BB58"/>
    <mergeCell ref="BC58:BI58"/>
    <mergeCell ref="BJ58:CA58"/>
    <mergeCell ref="CR58:DG58"/>
    <mergeCell ref="BJ57:CA57"/>
    <mergeCell ref="CR57:DG57"/>
    <mergeCell ref="CB57:CQ57"/>
    <mergeCell ref="CB58:CQ58"/>
    <mergeCell ref="A60:BB60"/>
    <mergeCell ref="BC60:BI60"/>
    <mergeCell ref="BJ60:CA60"/>
    <mergeCell ref="CR60:DG60"/>
    <mergeCell ref="A56:BB56"/>
    <mergeCell ref="BC56:BI56"/>
    <mergeCell ref="BJ56:CA56"/>
    <mergeCell ref="CR56:DG56"/>
    <mergeCell ref="A57:BB57"/>
    <mergeCell ref="BC57:BI57"/>
    <mergeCell ref="A59:BB59"/>
    <mergeCell ref="BC59:BI59"/>
    <mergeCell ref="BJ59:CA59"/>
    <mergeCell ref="CR59:DG59"/>
    <mergeCell ref="A54:BB54"/>
    <mergeCell ref="BC54:BI54"/>
    <mergeCell ref="BJ54:CA54"/>
    <mergeCell ref="CR54:DG54"/>
    <mergeCell ref="A55:BB55"/>
    <mergeCell ref="BC55:BI55"/>
    <mergeCell ref="A52:BB52"/>
    <mergeCell ref="BC52:BI52"/>
    <mergeCell ref="BJ52:CA52"/>
    <mergeCell ref="CR52:DG52"/>
    <mergeCell ref="A53:BB53"/>
    <mergeCell ref="BC53:BI53"/>
    <mergeCell ref="BJ53:CA53"/>
    <mergeCell ref="CR53:DG53"/>
    <mergeCell ref="A49:BB49"/>
    <mergeCell ref="BC49:BI49"/>
    <mergeCell ref="BJ49:CA49"/>
    <mergeCell ref="CR49:DG49"/>
    <mergeCell ref="A50:BB50"/>
    <mergeCell ref="BC50:BI51"/>
    <mergeCell ref="BJ50:CA51"/>
    <mergeCell ref="CR50:DG51"/>
    <mergeCell ref="A51:BB51"/>
    <mergeCell ref="CB49:CQ49"/>
    <mergeCell ref="A47:BB47"/>
    <mergeCell ref="BC47:BI47"/>
    <mergeCell ref="BJ47:CA47"/>
    <mergeCell ref="CR47:DG47"/>
    <mergeCell ref="A48:BB48"/>
    <mergeCell ref="BC48:BI48"/>
    <mergeCell ref="BJ48:CA48"/>
    <mergeCell ref="CR48:DG48"/>
    <mergeCell ref="CB47:CQ47"/>
    <mergeCell ref="CB48:CQ48"/>
    <mergeCell ref="A45:BB45"/>
    <mergeCell ref="BC45:BI45"/>
    <mergeCell ref="BJ45:CA45"/>
    <mergeCell ref="CR45:DG45"/>
    <mergeCell ref="A46:BB46"/>
    <mergeCell ref="BC46:BI46"/>
    <mergeCell ref="BJ46:CA46"/>
    <mergeCell ref="CR46:DG46"/>
    <mergeCell ref="CB46:CQ46"/>
    <mergeCell ref="A42:BB42"/>
    <mergeCell ref="BC42:BI43"/>
    <mergeCell ref="BJ42:CA43"/>
    <mergeCell ref="CR42:DG43"/>
    <mergeCell ref="A43:BB43"/>
    <mergeCell ref="A44:BB44"/>
    <mergeCell ref="BC44:BI44"/>
    <mergeCell ref="BJ44:CA44"/>
    <mergeCell ref="CR44:DG44"/>
    <mergeCell ref="A37:BB37"/>
    <mergeCell ref="BC37:BI37"/>
    <mergeCell ref="BJ37:CA37"/>
    <mergeCell ref="CR37:DG37"/>
    <mergeCell ref="A40:BB40"/>
    <mergeCell ref="BC40:BI40"/>
    <mergeCell ref="BJ40:CA40"/>
    <mergeCell ref="CR40:DG40"/>
    <mergeCell ref="BJ39:CA39"/>
    <mergeCell ref="CR39:DG39"/>
    <mergeCell ref="A41:BB41"/>
    <mergeCell ref="BC41:BI41"/>
    <mergeCell ref="BJ41:CA41"/>
    <mergeCell ref="CR41:DG41"/>
    <mergeCell ref="A38:BB38"/>
    <mergeCell ref="BC38:BI38"/>
    <mergeCell ref="BJ38:CA38"/>
    <mergeCell ref="CR38:DG38"/>
    <mergeCell ref="A39:BB39"/>
    <mergeCell ref="BC39:BI39"/>
    <mergeCell ref="A34:BB34"/>
    <mergeCell ref="BC34:BI34"/>
    <mergeCell ref="BJ34:CA34"/>
    <mergeCell ref="CR34:DG34"/>
    <mergeCell ref="A33:BB33"/>
    <mergeCell ref="BC33:BI33"/>
    <mergeCell ref="BJ33:CA33"/>
    <mergeCell ref="CR33:DG33"/>
    <mergeCell ref="A35:BB35"/>
    <mergeCell ref="BC35:BI36"/>
    <mergeCell ref="BJ35:CA36"/>
    <mergeCell ref="CR35:DG36"/>
    <mergeCell ref="A36:BB36"/>
    <mergeCell ref="A31:BB31"/>
    <mergeCell ref="BC31:BI31"/>
    <mergeCell ref="BJ31:CA31"/>
    <mergeCell ref="CR31:DG31"/>
    <mergeCell ref="A32:BB32"/>
    <mergeCell ref="BC32:BI32"/>
    <mergeCell ref="BJ32:CA32"/>
    <mergeCell ref="CR32:DG32"/>
    <mergeCell ref="A29:BB29"/>
    <mergeCell ref="BC29:BI29"/>
    <mergeCell ref="BJ29:CA29"/>
    <mergeCell ref="CR29:DG29"/>
    <mergeCell ref="A30:BB30"/>
    <mergeCell ref="BC30:BI30"/>
    <mergeCell ref="BJ30:CA30"/>
    <mergeCell ref="CR30:DG30"/>
    <mergeCell ref="A27:BB27"/>
    <mergeCell ref="BC27:BI27"/>
    <mergeCell ref="BJ27:CA27"/>
    <mergeCell ref="CR27:DG27"/>
    <mergeCell ref="A28:BB28"/>
    <mergeCell ref="BC28:BI28"/>
    <mergeCell ref="BJ28:CA28"/>
    <mergeCell ref="CR28:DG28"/>
    <mergeCell ref="A24:BB24"/>
    <mergeCell ref="BC24:BI24"/>
    <mergeCell ref="BJ24:CA24"/>
    <mergeCell ref="CR24:DG24"/>
    <mergeCell ref="A25:BB25"/>
    <mergeCell ref="BC25:BI26"/>
    <mergeCell ref="BJ25:CA26"/>
    <mergeCell ref="CR25:DG26"/>
    <mergeCell ref="A26:BB26"/>
    <mergeCell ref="CB24:CQ24"/>
    <mergeCell ref="B18:DG18"/>
    <mergeCell ref="AH19:BE19"/>
    <mergeCell ref="BG19:BO19"/>
    <mergeCell ref="BX21:DE21"/>
    <mergeCell ref="A23:BB23"/>
    <mergeCell ref="BC23:BI23"/>
    <mergeCell ref="BJ23:CA23"/>
    <mergeCell ref="CR23:DG23"/>
    <mergeCell ref="CB23:CQ23"/>
    <mergeCell ref="B13:CT13"/>
    <mergeCell ref="CU13:DG13"/>
    <mergeCell ref="BL15:BO15"/>
    <mergeCell ref="CU15:DG15"/>
    <mergeCell ref="BL16:BO16"/>
    <mergeCell ref="CU16:DG16"/>
    <mergeCell ref="X11:CT11"/>
    <mergeCell ref="CU11:DG11"/>
    <mergeCell ref="B12:N12"/>
    <mergeCell ref="O12:CT12"/>
    <mergeCell ref="L8:BR8"/>
    <mergeCell ref="BS8:CT8"/>
    <mergeCell ref="CU8:DG8"/>
    <mergeCell ref="AM9:BR9"/>
    <mergeCell ref="BS9:CT9"/>
    <mergeCell ref="CU9:DG9"/>
    <mergeCell ref="V10:BR10"/>
    <mergeCell ref="BS10:CS10"/>
    <mergeCell ref="CU10:DG10"/>
    <mergeCell ref="CU5:DG5"/>
    <mergeCell ref="CU6:CX6"/>
    <mergeCell ref="CY6:DC6"/>
    <mergeCell ref="DD6:DG6"/>
    <mergeCell ref="L7:BR7"/>
    <mergeCell ref="BS7:CT7"/>
    <mergeCell ref="CU7:DG7"/>
    <mergeCell ref="CB25:CQ26"/>
    <mergeCell ref="CB27:CQ27"/>
    <mergeCell ref="CB28:CQ28"/>
    <mergeCell ref="CB29:CQ29"/>
    <mergeCell ref="CB30:CQ30"/>
    <mergeCell ref="CB31:CQ31"/>
    <mergeCell ref="CB32:CQ32"/>
    <mergeCell ref="CB33:CQ33"/>
    <mergeCell ref="CB34:CQ34"/>
    <mergeCell ref="CB35:CQ36"/>
    <mergeCell ref="CB37:CQ37"/>
    <mergeCell ref="CB38:CQ38"/>
    <mergeCell ref="CB39:CQ39"/>
    <mergeCell ref="CB40:CQ40"/>
    <mergeCell ref="CB41:CQ41"/>
    <mergeCell ref="CB42:CQ43"/>
    <mergeCell ref="CB44:CQ44"/>
    <mergeCell ref="CB45:CQ45"/>
    <mergeCell ref="CB50:CQ51"/>
    <mergeCell ref="CB52:CQ52"/>
    <mergeCell ref="CB53:CQ53"/>
    <mergeCell ref="CB54:CQ54"/>
    <mergeCell ref="CB55:CQ55"/>
    <mergeCell ref="CB56:CQ56"/>
    <mergeCell ref="CB59:CQ59"/>
    <mergeCell ref="CB60:CQ60"/>
    <mergeCell ref="CB61:CQ61"/>
    <mergeCell ref="CB62:CQ62"/>
    <mergeCell ref="CB63:CQ63"/>
    <mergeCell ref="CB64:CQ64"/>
    <mergeCell ref="CB66:CQ67"/>
    <mergeCell ref="CB68:CQ68"/>
    <mergeCell ref="CB69:CQ69"/>
    <mergeCell ref="CB70:CQ70"/>
    <mergeCell ref="CB71:CQ71"/>
    <mergeCell ref="CB72:CQ72"/>
    <mergeCell ref="CB75:CQ76"/>
    <mergeCell ref="CB77:CQ77"/>
    <mergeCell ref="CB78:CQ78"/>
    <mergeCell ref="CB79:CQ79"/>
    <mergeCell ref="CB80:CQ80"/>
    <mergeCell ref="CB81:CQ81"/>
    <mergeCell ref="CB82:CQ83"/>
    <mergeCell ref="CB84:CQ85"/>
    <mergeCell ref="CB86:CQ86"/>
    <mergeCell ref="CB87:CQ87"/>
    <mergeCell ref="CB88:CQ88"/>
    <mergeCell ref="CB89:CQ89"/>
    <mergeCell ref="CB92:CQ92"/>
    <mergeCell ref="CB93:CQ93"/>
    <mergeCell ref="CB94:CQ94"/>
    <mergeCell ref="CB95:CQ95"/>
    <mergeCell ref="CB96:CQ96"/>
    <mergeCell ref="CB97:CQ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Lowyer3</cp:lastModifiedBy>
  <cp:lastPrinted>2018-07-27T12:33:26Z</cp:lastPrinted>
  <dcterms:created xsi:type="dcterms:W3CDTF">2018-04-11T14:17:13Z</dcterms:created>
  <dcterms:modified xsi:type="dcterms:W3CDTF">2019-04-25T20:50:03Z</dcterms:modified>
  <cp:category/>
  <cp:version/>
  <cp:contentType/>
  <cp:contentStatus/>
</cp:coreProperties>
</file>